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msc\D\Projetos\Projetos 2026\Construcao de Reservatorio em Escolas\1. MATERIAL DE LICITAÇÃO\Item 1 - EM Maria Silveira\"/>
    </mc:Choice>
  </mc:AlternateContent>
  <xr:revisionPtr revIDLastSave="0" documentId="13_ncr:1_{4DD9AAB8-F919-487C-931C-FACA6B780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 Sintético" sheetId="1" r:id="rId1"/>
  </sheets>
  <calcPr calcId="191029"/>
</workbook>
</file>

<file path=xl/calcChain.xml><?xml version="1.0" encoding="utf-8"?>
<calcChain xmlns="http://schemas.openxmlformats.org/spreadsheetml/2006/main">
  <c r="H106" i="1" l="1"/>
  <c r="I106" i="1" s="1"/>
  <c r="H104" i="1"/>
  <c r="I104" i="1" s="1"/>
  <c r="H103" i="1"/>
  <c r="I103" i="1" s="1"/>
  <c r="H102" i="1"/>
  <c r="I102" i="1" s="1"/>
  <c r="H100" i="1"/>
  <c r="I100" i="1" s="1"/>
  <c r="H99" i="1"/>
  <c r="I99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I84" i="1"/>
  <c r="H84" i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I64" i="1"/>
  <c r="H64" i="1"/>
  <c r="H63" i="1"/>
  <c r="I63" i="1" s="1"/>
  <c r="H62" i="1"/>
  <c r="I62" i="1" s="1"/>
  <c r="H59" i="1"/>
  <c r="I59" i="1" s="1"/>
  <c r="H58" i="1"/>
  <c r="I58" i="1" s="1"/>
  <c r="H57" i="1"/>
  <c r="I57" i="1" s="1"/>
  <c r="H55" i="1"/>
  <c r="I55" i="1" s="1"/>
  <c r="H53" i="1"/>
  <c r="I53" i="1" s="1"/>
  <c r="H51" i="1"/>
  <c r="I51" i="1" s="1"/>
  <c r="H47" i="1"/>
  <c r="I47" i="1" s="1"/>
  <c r="H46" i="1"/>
  <c r="I46" i="1" s="1"/>
  <c r="H44" i="1"/>
  <c r="I44" i="1" s="1"/>
  <c r="H43" i="1"/>
  <c r="I43" i="1" s="1"/>
  <c r="H42" i="1"/>
  <c r="I42" i="1" s="1"/>
  <c r="H40" i="1"/>
  <c r="I40" i="1" s="1"/>
  <c r="H39" i="1"/>
  <c r="I39" i="1" s="1"/>
  <c r="H38" i="1"/>
  <c r="I38" i="1" s="1"/>
  <c r="H37" i="1"/>
  <c r="I37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I13" i="1" s="1"/>
  <c r="H10" i="1"/>
  <c r="I10" i="1" s="1"/>
  <c r="H9" i="1"/>
  <c r="I9" i="1" s="1"/>
  <c r="H8" i="1"/>
  <c r="I8" i="1" s="1"/>
  <c r="H7" i="1"/>
  <c r="I7" i="1" s="1"/>
  <c r="H5" i="1"/>
  <c r="I5" i="1" s="1"/>
  <c r="H45" i="1" l="1"/>
  <c r="I45" i="1" s="1"/>
  <c r="H85" i="1"/>
  <c r="I85" i="1" s="1"/>
  <c r="H50" i="1"/>
  <c r="I50" i="1" s="1"/>
  <c r="H32" i="1"/>
  <c r="I32" i="1" s="1"/>
  <c r="H56" i="1"/>
  <c r="I56" i="1" s="1"/>
  <c r="H101" i="1"/>
  <c r="I101" i="1" s="1"/>
  <c r="H41" i="1"/>
  <c r="I41" i="1" s="1"/>
  <c r="H61" i="1"/>
  <c r="I61" i="1" s="1"/>
  <c r="H6" i="1"/>
  <c r="I6" i="1" s="1"/>
  <c r="H52" i="1"/>
  <c r="I52" i="1" s="1"/>
  <c r="H78" i="1"/>
  <c r="I78" i="1" s="1"/>
  <c r="H24" i="1"/>
  <c r="I24" i="1" s="1"/>
  <c r="H12" i="1"/>
  <c r="I12" i="1" s="1"/>
  <c r="H4" i="1"/>
  <c r="I4" i="1" s="1"/>
  <c r="H36" i="1"/>
  <c r="I36" i="1" s="1"/>
  <c r="H98" i="1"/>
  <c r="I98" i="1" s="1"/>
  <c r="H54" i="1"/>
  <c r="I54" i="1" s="1"/>
  <c r="H15" i="1"/>
  <c r="I15" i="1" s="1"/>
  <c r="H105" i="1"/>
  <c r="I105" i="1" s="1"/>
  <c r="H60" i="1" l="1"/>
  <c r="I60" i="1" s="1"/>
  <c r="H11" i="1"/>
  <c r="I11" i="1" s="1"/>
  <c r="H49" i="1"/>
  <c r="I49" i="1" s="1"/>
  <c r="H48" i="1" l="1"/>
  <c r="I48" i="1" s="1"/>
  <c r="J1" i="1" l="1"/>
  <c r="J31" i="1" l="1"/>
  <c r="J35" i="1"/>
  <c r="J8" i="1"/>
  <c r="J28" i="1"/>
  <c r="J53" i="1"/>
  <c r="J13" i="1"/>
  <c r="J96" i="1"/>
  <c r="J69" i="1"/>
  <c r="J94" i="1"/>
  <c r="J40" i="1"/>
  <c r="J5" i="1"/>
  <c r="J10" i="1"/>
  <c r="J106" i="1"/>
  <c r="J88" i="1"/>
  <c r="J81" i="1"/>
  <c r="J58" i="1"/>
  <c r="J63" i="1"/>
  <c r="J100" i="1"/>
  <c r="J71" i="1"/>
  <c r="J70" i="1"/>
  <c r="J25" i="1"/>
  <c r="J16" i="1"/>
  <c r="J64" i="1"/>
  <c r="J93" i="1"/>
  <c r="J90" i="1"/>
  <c r="J43" i="1"/>
  <c r="J59" i="1"/>
  <c r="J34" i="1"/>
  <c r="J44" i="1"/>
  <c r="J17" i="1"/>
  <c r="J87" i="1"/>
  <c r="J68" i="1"/>
  <c r="J21" i="1"/>
  <c r="J66" i="1"/>
  <c r="J84" i="1"/>
  <c r="J89" i="1"/>
  <c r="J42" i="1"/>
  <c r="J76" i="1"/>
  <c r="J27" i="1"/>
  <c r="J86" i="1"/>
  <c r="J97" i="1"/>
  <c r="J79" i="1"/>
  <c r="J74" i="1"/>
  <c r="J83" i="1"/>
  <c r="J33" i="1"/>
  <c r="J65" i="1"/>
  <c r="J104" i="1"/>
  <c r="J47" i="1"/>
  <c r="J55" i="1"/>
  <c r="J103" i="1"/>
  <c r="J75" i="1"/>
  <c r="J77" i="1"/>
  <c r="J95" i="1"/>
  <c r="J51" i="1"/>
  <c r="J9" i="1"/>
  <c r="J72" i="1"/>
  <c r="J92" i="1"/>
  <c r="J99" i="1"/>
  <c r="J18" i="1"/>
  <c r="J46" i="1"/>
  <c r="J67" i="1"/>
  <c r="J57" i="1"/>
  <c r="J62" i="1"/>
  <c r="J38" i="1"/>
  <c r="J29" i="1"/>
  <c r="J37" i="1"/>
  <c r="J80" i="1"/>
  <c r="J82" i="1"/>
  <c r="J102" i="1"/>
  <c r="J23" i="1"/>
  <c r="J19" i="1"/>
  <c r="J20" i="1"/>
  <c r="J26" i="1"/>
  <c r="J22" i="1"/>
  <c r="J91" i="1"/>
  <c r="J30" i="1"/>
  <c r="J14" i="1"/>
  <c r="J39" i="1"/>
  <c r="J73" i="1"/>
  <c r="J7" i="1"/>
  <c r="J85" i="1"/>
  <c r="J41" i="1"/>
  <c r="J12" i="1"/>
  <c r="J98" i="1"/>
  <c r="J32" i="1"/>
  <c r="J101" i="1"/>
  <c r="J78" i="1"/>
  <c r="J24" i="1"/>
  <c r="J45" i="1"/>
  <c r="J56" i="1"/>
  <c r="J52" i="1"/>
  <c r="J54" i="1"/>
  <c r="J61" i="1"/>
  <c r="J4" i="1"/>
  <c r="J6" i="1"/>
  <c r="J50" i="1"/>
  <c r="J15" i="1"/>
  <c r="J36" i="1"/>
  <c r="J105" i="1"/>
  <c r="J49" i="1"/>
  <c r="J60" i="1"/>
  <c r="J11" i="1"/>
  <c r="J48" i="1"/>
</calcChain>
</file>

<file path=xl/sharedStrings.xml><?xml version="1.0" encoding="utf-8"?>
<sst xmlns="http://schemas.openxmlformats.org/spreadsheetml/2006/main" count="506" uniqueCount="286">
  <si>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</si>
  <si>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</si>
  <si>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</si>
  <si>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</si>
  <si>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</si>
  <si>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</si>
  <si>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</si>
  <si>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</si>
  <si>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</si>
  <si>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</si>
  <si>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</si>
  <si>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</si>
  <si>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</si>
  <si>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</si>
  <si>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SERVIÇOES PRELIMINARES</t>
  </si>
  <si>
    <t/>
  </si>
  <si>
    <t xml:space="preserve"> 1.1 </t>
  </si>
  <si>
    <t xml:space="preserve"> 02.08.050 </t>
  </si>
  <si>
    <t>CPOS/CDHU</t>
  </si>
  <si>
    <t>PLACA EM LONA COM IMPRESSÃO DIGITAL E ESTRUTURA EM MADEIRA</t>
  </si>
  <si>
    <t>m²</t>
  </si>
  <si>
    <t xml:space="preserve"> 2 </t>
  </si>
  <si>
    <t>RETIRADA DE RESERVATÓRIO EXISTENTE</t>
  </si>
  <si>
    <t xml:space="preserve"> 2.1 </t>
  </si>
  <si>
    <t xml:space="preserve"> 93287 </t>
  </si>
  <si>
    <t>SINAPI</t>
  </si>
  <si>
    <t>GUINDASTE HIDRÁULICO AUTOPROPELIDO, COM LANÇA TELESCÓPICA 40 M, CAPACIDADE MÁXIMA 60 T, POTÊNCIA 260 KW - CHP DIURNO. AF_03/2016</t>
  </si>
  <si>
    <t>CHP</t>
  </si>
  <si>
    <t xml:space="preserve"> 2.2 </t>
  </si>
  <si>
    <t xml:space="preserve"> 93288 </t>
  </si>
  <si>
    <t>GUINDASTE HIDRÁULICO AUTOPROPELIDO, COM LANÇA TELESCÓPICA 40 M, CAPACIDADE MÁXIMA 60 T, POTÊNCIA 260 KW - CHI DIURNO. AF_03/2016</t>
  </si>
  <si>
    <t>CHI</t>
  </si>
  <si>
    <t xml:space="preserve"> 2.3 </t>
  </si>
  <si>
    <t xml:space="preserve"> 100984 </t>
  </si>
  <si>
    <t>CARGA, MANOBRA E DESCARGA DE ENTULHO EM CAMINHÃO BASCULANTE 18 M³ - CARGA COM ESCAVADEIRA HIDRÁULICA (CAÇAMBA DE 0,80 M³ / 111 HP) E DESCARGA LIVRE (UNIDADE: M3). AF_07/2020</t>
  </si>
  <si>
    <t>m³</t>
  </si>
  <si>
    <t xml:space="preserve"> 2.4 </t>
  </si>
  <si>
    <t xml:space="preserve"> 05.08.060 </t>
  </si>
  <si>
    <t>TRANSPORTE DE ENTULHO, PARA DISTÂNCIAS SUPERIORES AO 3° KM ATÉ O 5° KM</t>
  </si>
  <si>
    <t xml:space="preserve"> 3 </t>
  </si>
  <si>
    <t>ESTRUTURA</t>
  </si>
  <si>
    <t xml:space="preserve"> 3.1 </t>
  </si>
  <si>
    <t>BROCAS</t>
  </si>
  <si>
    <t xml:space="preserve"> 3.1.1 </t>
  </si>
  <si>
    <t xml:space="preserve"> PMI-076 </t>
  </si>
  <si>
    <t>Próprio</t>
  </si>
  <si>
    <t>Broca em Concreto Aramado diâmetro de 25cm - completa (exceto ferragem)</t>
  </si>
  <si>
    <t>m</t>
  </si>
  <si>
    <t xml:space="preserve"> 3.1.2 </t>
  </si>
  <si>
    <t xml:space="preserve"> 10.01.040 </t>
  </si>
  <si>
    <t>ARMADURA EM BARRA DE AÇO CA-50 (A OU B) FYK = 500 MPA</t>
  </si>
  <si>
    <t>kg</t>
  </si>
  <si>
    <t xml:space="preserve"> 3.2 </t>
  </si>
  <si>
    <t>BLOCO DE COROAMENTO, BALDRAME E ARRANQUE</t>
  </si>
  <si>
    <t xml:space="preserve"> 3.2.1 </t>
  </si>
  <si>
    <t xml:space="preserve"> 96523 </t>
  </si>
  <si>
    <t>ESCAVAÇÃO MANUAL PARA BLOCO DE COROAMENTO OU SAPATA (INCLUINDO ESCAVAÇÃO PARA COLOCAÇÃO DE FÔRMAS). AF_01/2024</t>
  </si>
  <si>
    <t xml:space="preserve"> 3.2.2 </t>
  </si>
  <si>
    <t xml:space="preserve"> 96527 </t>
  </si>
  <si>
    <t>ESCAVAÇÃO MANUAL PARA VIGA BALDRAME OU SAPATA CORRIDA (INCLUINDO ESCAVAÇÃO PARA COLOCAÇÃO DE FÔRMAS). AF_01/2024</t>
  </si>
  <si>
    <t xml:space="preserve"> 3.2.3 </t>
  </si>
  <si>
    <t xml:space="preserve"> 92479 </t>
  </si>
  <si>
    <t>MONTAGEM E DESMONTAGEM DE FÔRMA DE VIGA, ESCORAMENTO COM GARFO DE MADEIRA, PÉ-DIREITO SIMPLES, EM CHAPA DE MADEIRA PLASTIFICADA, 18 UTILIZAÇÕES. AF_09/2020</t>
  </si>
  <si>
    <t xml:space="preserve"> 3.2.4 </t>
  </si>
  <si>
    <t xml:space="preserve"> 92759 </t>
  </si>
  <si>
    <t>ARMAÇÃO DE PILAR OU VIGA DE ESTRUTURA CONVENCIONAL DE CONCRETO ARMADO UTILIZANDO AÇO CA-60 DE 5,0 MM - MONTAGEM. AF_06/2022</t>
  </si>
  <si>
    <t>KG</t>
  </si>
  <si>
    <t xml:space="preserve"> 3.2.5 </t>
  </si>
  <si>
    <t xml:space="preserve"> 92762 </t>
  </si>
  <si>
    <t>ARMAÇÃO DE PILAR OU VIGA DE ESTRUTURA CONVENCIONAL DE CONCRETO ARMADO UTILIZANDO AÇO CA-50 DE 10,0 MM - MONTAGEM. AF_06/2022</t>
  </si>
  <si>
    <t xml:space="preserve"> 3.2.6 </t>
  </si>
  <si>
    <t xml:space="preserve"> 92763 </t>
  </si>
  <si>
    <t>ARMAÇÃO DE PILAR OU VIGA DE ESTRUTURA CONVENCIONAL DE CONCRETO ARMADO UTILIZANDO AÇO CA-50 DE 12,5 MM - MONTAGEM. AF_06/2022</t>
  </si>
  <si>
    <t xml:space="preserve"> 3.2.7 </t>
  </si>
  <si>
    <t xml:space="preserve"> 02.05.028 </t>
  </si>
  <si>
    <t>FDE</t>
  </si>
  <si>
    <t>CONCRETO DOSADO,BOMBEADO E LANCADO FCK=25MPA</t>
  </si>
  <si>
    <t xml:space="preserve"> 3.2.8 </t>
  </si>
  <si>
    <t xml:space="preserve"> 98557 </t>
  </si>
  <si>
    <t>IMPERMEABILIZAÇÃO DE SUPERFÍCIE COM EMULSÃO ASFÁLTICA, 2 DEMÃOS. AF_09/2023</t>
  </si>
  <si>
    <t xml:space="preserve"> 3.3 </t>
  </si>
  <si>
    <t>PILARES VIGAS (nível 0.20 A 3,85)</t>
  </si>
  <si>
    <t xml:space="preserve"> 3.3.1 </t>
  </si>
  <si>
    <t xml:space="preserve"> 3.3.2 </t>
  </si>
  <si>
    <t xml:space="preserve"> 92760 </t>
  </si>
  <si>
    <t>ARMAÇÃO DE PILAR OU VIGA DE ESTRUTURA CONVENCIONAL DE CONCRETO ARMADO UTILIZANDO AÇO CA-50 DE 6,3 MM - MONTAGEM. AF_06/2022</t>
  </si>
  <si>
    <t xml:space="preserve"> 3.3.3 </t>
  </si>
  <si>
    <t xml:space="preserve"> 92761 </t>
  </si>
  <si>
    <t>ARMAÇÃO DE PILAR OU VIGA DE ESTRUTURA CONVENCIONAL DE CONCRETO ARMADO UTILIZANDO AÇO CA-50 DE 8,0 MM - MONTAGEM. AF_06/2022</t>
  </si>
  <si>
    <t xml:space="preserve"> 3.3.4 </t>
  </si>
  <si>
    <t xml:space="preserve"> 3.3.5 </t>
  </si>
  <si>
    <t xml:space="preserve"> 3.3.6 </t>
  </si>
  <si>
    <t xml:space="preserve"> 92443 </t>
  </si>
  <si>
    <t>MONTAGEM E DESMONTAGEM DE FÔRMA DE PILARES RETANGULARES E ESTRUTURAS SIMILARES, PÉ-DIREITO SIMPLES, EM CHAPA DE MADEIRA COMPENSADA PLASTIFICADA, 18 UTILIZAÇÕES. AF_09/2020</t>
  </si>
  <si>
    <t xml:space="preserve"> 3.3.7 </t>
  </si>
  <si>
    <t xml:space="preserve"> 3.4 </t>
  </si>
  <si>
    <t>LAJE MACIÇA</t>
  </si>
  <si>
    <t xml:space="preserve"> 3.4.1 </t>
  </si>
  <si>
    <t xml:space="preserve"> 92770 </t>
  </si>
  <si>
    <t>ARMAÇÃO DE LAJE DE ESTRUTURA CONVENCIONAL DE CONCRETO ARMADO UTILIZANDO AÇO CA-50 DE 8,0 MM - MONTAGEM. AF_06/2022</t>
  </si>
  <si>
    <t xml:space="preserve"> 3.4.2 </t>
  </si>
  <si>
    <t xml:space="preserve"> 3.4.3 </t>
  </si>
  <si>
    <t xml:space="preserve"> 92538 </t>
  </si>
  <si>
    <t>MONTAGEM E DESMONTAGEM DE FÔRMA DE LAJE MACIÇA, PÉ-DIREITO SIMPLES, EM CHAPA DE MADEIRA COMPENSADA PLASTIFICADA, 18 UTILIZAÇÕES. AF_09/2020</t>
  </si>
  <si>
    <t xml:space="preserve"> 3.5 </t>
  </si>
  <si>
    <t>PILARES E VIGAS (nível 3,85 a 840)</t>
  </si>
  <si>
    <t xml:space="preserve"> 3.5.1 </t>
  </si>
  <si>
    <t xml:space="preserve"> 3.5.2 </t>
  </si>
  <si>
    <t xml:space="preserve"> 3.5.3 </t>
  </si>
  <si>
    <t xml:space="preserve"> 3.5.4 </t>
  </si>
  <si>
    <t xml:space="preserve"> 4 </t>
  </si>
  <si>
    <t>PISO DEPÓSITO</t>
  </si>
  <si>
    <t xml:space="preserve"> 4.1 </t>
  </si>
  <si>
    <t xml:space="preserve"> 97083 </t>
  </si>
  <si>
    <t>COMPACTAÇÃO MECÂNICA DE SOLO PARA EXECUÇÃO DE RADIER, PISO DE CONCRETO OU LAJE SOBRE SOLO, COM COMPACTADOR DE SOLOS A PERCUSSÃO. AF_09/2021</t>
  </si>
  <si>
    <t xml:space="preserve"> 4.2 </t>
  </si>
  <si>
    <t xml:space="preserve"> 96622 </t>
  </si>
  <si>
    <t>LASTRO COM MATERIAL GRANULAR, APLICADO EM PISOS OU LAJES SOBRE SOLO, ESPESSURA DE *5 CM*. AF_01/2024</t>
  </si>
  <si>
    <t xml:space="preserve"> 4.3 </t>
  </si>
  <si>
    <t xml:space="preserve"> 94991 </t>
  </si>
  <si>
    <t>EXECUÇÃO DE PASSEIO (CALÇADA) OU PISO DE CONCRETO COM CONCRETO MOLDADO IN LOCO, USINADO C20, ACABAMENTO CONVENCIONAL, NÃO ARMADO. AF_08/2022</t>
  </si>
  <si>
    <t xml:space="preserve"> 5 </t>
  </si>
  <si>
    <t>ALVENARIA</t>
  </si>
  <si>
    <t xml:space="preserve"> 5.1 </t>
  </si>
  <si>
    <t xml:space="preserve"> 14.10.111 </t>
  </si>
  <si>
    <t>ALVENARIA DE BLOCO DE CONCRETO DE VEDAÇÃO DE 14 CM - CLASSE C</t>
  </si>
  <si>
    <t xml:space="preserve"> 5.2 </t>
  </si>
  <si>
    <t xml:space="preserve"> 16.01.065 </t>
  </si>
  <si>
    <t>VERGA/CINTA EM BLOCO DE CONCRETO CANALETA 14X19X39CM</t>
  </si>
  <si>
    <t>M</t>
  </si>
  <si>
    <t xml:space="preserve"> 6 </t>
  </si>
  <si>
    <t>PINTURA</t>
  </si>
  <si>
    <t xml:space="preserve"> 6.1 </t>
  </si>
  <si>
    <t>ÁREA INTERNA</t>
  </si>
  <si>
    <t xml:space="preserve"> 6.1.1 </t>
  </si>
  <si>
    <t xml:space="preserve"> 6.1.1.1 </t>
  </si>
  <si>
    <t xml:space="preserve"> 88416 </t>
  </si>
  <si>
    <t>APLICAÇÃO MANUAL DE PINTURA COM TINTA TEXTURIZADA ACRÍLICA EM PANOS COM PRESENÇA DE VÃOS DE EDIFÍCIOS DE MÚLTIPLOS PAVIMENTOS, UMA COR. AF_03/2024</t>
  </si>
  <si>
    <t xml:space="preserve"> 6.1.2 </t>
  </si>
  <si>
    <t>LAJE</t>
  </si>
  <si>
    <t xml:space="preserve"> 6.1.2.1 </t>
  </si>
  <si>
    <t xml:space="preserve"> 6.2 </t>
  </si>
  <si>
    <t>ÁREA EXTERNA</t>
  </si>
  <si>
    <t xml:space="preserve"> 6.2.1 </t>
  </si>
  <si>
    <t xml:space="preserve"> 7 </t>
  </si>
  <si>
    <t>COBERTURA</t>
  </si>
  <si>
    <t xml:space="preserve"> 7.1 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</si>
  <si>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</si>
  <si>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</si>
  <si>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 xml:space="preserve"> 7.2 </t>
  </si>
  <si>
    <t xml:space="preserve"> 94207 </t>
  </si>
  <si>
    <t>TELHAMENTO COM TELHA ONDULADA DE FIBROCIMENTO E = 6 MM, COM RECOBRIMENTO LATERAL DE 1/4 DE ONDA PARA TELHADO COM INCLINAÇÃO MAIOR QUE 10°, COM ATÉ 2 ÁGUAS, INCLUSO IÇAMENTO. AF_07/2019</t>
  </si>
  <si>
    <t xml:space="preserve"> 7.3 </t>
  </si>
  <si>
    <t xml:space="preserve"> 100327 </t>
  </si>
  <si>
    <t>RUFO EXTERNO/INTERNO EM CHAPA DE AÇO GALVANIZADO NÚMERO 26, CORTE DE 33 CM, INCLUSO IÇAMENTO. AF_07/2019</t>
  </si>
  <si>
    <t xml:space="preserve"> 8 </t>
  </si>
  <si>
    <t>INSTALAÇÕES HIDRÁULICAS</t>
  </si>
  <si>
    <t xml:space="preserve"> 8.1 </t>
  </si>
  <si>
    <t>TUBOS E CONEXÕES</t>
  </si>
  <si>
    <t xml:space="preserve"> 8.1.1 </t>
  </si>
  <si>
    <t xml:space="preserve"> 46.07.030 </t>
  </si>
  <si>
    <t>TUBO GALVANIZADO DN= 1´, INCLUSIVE CONEXÕES</t>
  </si>
  <si>
    <t xml:space="preserve"> 8.1.2 </t>
  </si>
  <si>
    <t xml:space="preserve"> 46.07.040 </t>
  </si>
  <si>
    <t>TUBO GALVANIZADO DN= 1 1/4´, INCLUSIVE CONEXÕES</t>
  </si>
  <si>
    <t xml:space="preserve"> 8.1.3 </t>
  </si>
  <si>
    <t xml:space="preserve"> 46.07.050 </t>
  </si>
  <si>
    <t>TUBO GALVANIZADO DN= 1 1/2´, INCLUSIVE CONEXÕES</t>
  </si>
  <si>
    <t xml:space="preserve"> 8.1.4 </t>
  </si>
  <si>
    <t xml:space="preserve"> 46.07.090 </t>
  </si>
  <si>
    <t>TUBO GALVANIZADO DN= 4´, INCLUSIVE CONEXÕES</t>
  </si>
  <si>
    <t xml:space="preserve"> 8.1.5 </t>
  </si>
  <si>
    <t xml:space="preserve"> 46.01.020 </t>
  </si>
  <si>
    <t>TUBO DE PVC RÍGIDO SOLDÁVEL MARROM, DN= 25 MM, (3/4´), INCLUSIVE CONEXÕES</t>
  </si>
  <si>
    <t xml:space="preserve"> 8.1.6 </t>
  </si>
  <si>
    <t xml:space="preserve"> 46.01.030 </t>
  </si>
  <si>
    <t>TUBO DE PVC RÍGIDO SOLDÁVEL MARROM, DN= 32 MM, (1´), INCLUSIVE CONEXÕES</t>
  </si>
  <si>
    <t xml:space="preserve"> 8.1.7 </t>
  </si>
  <si>
    <t xml:space="preserve"> 46.01.040 </t>
  </si>
  <si>
    <t>TUBO DE PVC RÍGIDO SOLDÁVEL MARROM, DN= 40 MM, (1 1/4´), INCLUSIVE CONEXÕES</t>
  </si>
  <si>
    <t xml:space="preserve"> 8.1.8 </t>
  </si>
  <si>
    <t xml:space="preserve"> 46.01.050 </t>
  </si>
  <si>
    <t>TUBO DE PVC RÍGIDO SOLDÁVEL MARROM, DN= 50 MM, (1 1/2´), INCLUSIVE CONEXÕES</t>
  </si>
  <si>
    <t xml:space="preserve"> 8.1.9 </t>
  </si>
  <si>
    <t xml:space="preserve"> 47.01.050 </t>
  </si>
  <si>
    <t>REGISTRO DE GAVETA EM LATÃO FUNDIDO SEM ACABAMENTO, DN= 1 1/2´</t>
  </si>
  <si>
    <t>un</t>
  </si>
  <si>
    <t xml:space="preserve"> 8.1.10 </t>
  </si>
  <si>
    <t xml:space="preserve"> 88264 </t>
  </si>
  <si>
    <t>ELETRICISTA COM ENCARGOS COMPLEMENTARES</t>
  </si>
  <si>
    <t>H</t>
  </si>
  <si>
    <t xml:space="preserve"> 8.1.11 </t>
  </si>
  <si>
    <t xml:space="preserve"> 88247 </t>
  </si>
  <si>
    <t>AUXILIAR DE ELETRICISTA COM ENCARGOS COMPLEMENTARES</t>
  </si>
  <si>
    <t xml:space="preserve"> 8.1.12 </t>
  </si>
  <si>
    <t xml:space="preserve"> 88267 </t>
  </si>
  <si>
    <t>ENCANADOR OU BOMBEIRO HIDRÁULICO COM ENCARGOS COMPLEMENTARES</t>
  </si>
  <si>
    <t xml:space="preserve"> 8.1.13 </t>
  </si>
  <si>
    <t xml:space="preserve"> 88248 </t>
  </si>
  <si>
    <t>AUXILIAR DE ENCANADOR OU BOMBEIRO HIDRÁULICO COM ENCARGOS COMPLEMENTARES</t>
  </si>
  <si>
    <t xml:space="preserve"> 8.1.14 </t>
  </si>
  <si>
    <t xml:space="preserve"> 48.02.008 </t>
  </si>
  <si>
    <t>RESERVATÓRIO DE FIBRA DE VIDRO - CAPACIDADE DE 15.000 LITROS</t>
  </si>
  <si>
    <t xml:space="preserve"> 8.1.15 </t>
  </si>
  <si>
    <t xml:space="preserve"> 06.03.019 </t>
  </si>
  <si>
    <t>EM-05 ESCADA MARINHEIRO (GALVANIZADA)</t>
  </si>
  <si>
    <t xml:space="preserve"> 8.1.16 </t>
  </si>
  <si>
    <t xml:space="preserve"> 00045269 </t>
  </si>
  <si>
    <t>Pressurizador 3/4 cv - Fornecimento e instalação</t>
  </si>
  <si>
    <t xml:space="preserve"> 8.2 </t>
  </si>
  <si>
    <t>RASGO NO PISO PARA LIGAÇÃO COM HIDRÔMETRO</t>
  </si>
  <si>
    <t xml:space="preserve"> 8.2.1 </t>
  </si>
  <si>
    <t xml:space="preserve"> 06.01.020 </t>
  </si>
  <si>
    <t>ESCAVAÇÃO MANUAL EM SOLO DE 1ª E 2ª CATEGORIA EM CAMPO ABERTO</t>
  </si>
  <si>
    <t xml:space="preserve"> 8.2.2 </t>
  </si>
  <si>
    <t xml:space="preserve"> 03.01.020 </t>
  </si>
  <si>
    <t>DEMOLIÇÃO MANUAL DE CONCRETO SIMPLES</t>
  </si>
  <si>
    <t xml:space="preserve"> 8.2.3 </t>
  </si>
  <si>
    <t xml:space="preserve"> 06.11.020 </t>
  </si>
  <si>
    <t>REATERRO MANUAL PARA SIMPLES REGULARIZAÇÃO SEM COMPACTAÇÃO</t>
  </si>
  <si>
    <t xml:space="preserve"> 8.2.4 </t>
  </si>
  <si>
    <t xml:space="preserve"> 17.05.070 </t>
  </si>
  <si>
    <t>PISO COM REQUADRO EM CONCRETO SIMPLES COM CONTROLE DE FCK= 20 MPA</t>
  </si>
  <si>
    <t xml:space="preserve"> 8.2.5 </t>
  </si>
  <si>
    <t xml:space="preserve"> 8.2.6 </t>
  </si>
  <si>
    <t xml:space="preserve"> 05.07.040 </t>
  </si>
  <si>
    <t>REMOÇÃO DE ENTULHO SEPARADO DE OBRA COM CAÇAMBA METÁLICA - TERRA, ALVENARIA, CONCRETO, ARGAMASSA, MADEIRA, PAPEL, PLÁSTICO OU METAL</t>
  </si>
  <si>
    <t xml:space="preserve"> 9 </t>
  </si>
  <si>
    <t>INSTALAÇÕES ELÉTRICAS</t>
  </si>
  <si>
    <t xml:space="preserve"> 9.1 </t>
  </si>
  <si>
    <t xml:space="preserve"> 91926 </t>
  </si>
  <si>
    <t>CABO DE COBRE FLEXÍVEL ISOLADO, 2,5 MM², ANTI-CHAMA 450/750 V, PARA CIRCUITOS TERMINAIS - FORNECIMENTO E INSTALAÇÃO. AF_03/2023</t>
  </si>
  <si>
    <t xml:space="preserve"> 9.2 </t>
  </si>
  <si>
    <t xml:space="preserve"> 91924 </t>
  </si>
  <si>
    <t>CABO DE COBRE FLEXÍVEL ISOLADO, 1,5 MM², ANTI-CHAMA 450/750 V, PARA CIRCUITOS TERMINAIS - FORNECIMENTO E INSTALAÇÃO. AF_03/2023</t>
  </si>
  <si>
    <t xml:space="preserve"> 9.3 </t>
  </si>
  <si>
    <t xml:space="preserve"> 93654 </t>
  </si>
  <si>
    <t>DISJUNTOR MONOPOLAR TIPO DIN, CORRENTE NOMINAL DE 16A - FORNECIMENTO E INSTALAÇÃO. AF_07/2025</t>
  </si>
  <si>
    <t>UN</t>
  </si>
  <si>
    <t xml:space="preserve"> 9.4 </t>
  </si>
  <si>
    <t xml:space="preserve"> 95778 </t>
  </si>
  <si>
    <t>CONDULETE DE ALUMÍNIO, TIPO C, PARA ELETRODUTO DE AÇO GALVANIZADO DN 20 MM (3/4''), APARENTE - FORNECIMENTO E INSTALAÇÃO. AF_10/2022</t>
  </si>
  <si>
    <t xml:space="preserve"> 9.5 </t>
  </si>
  <si>
    <t xml:space="preserve"> 95779 </t>
  </si>
  <si>
    <t>CONDULETE DE ALUMÍNIO, TIPO E, PARA ELETRODUTO DE AÇO GALVANIZADO DN 20 MM (3/4''), APARENTE - FORNECIMENTO E INSTALAÇÃO. AF_10/2022</t>
  </si>
  <si>
    <t xml:space="preserve"> 9.6 </t>
  </si>
  <si>
    <t xml:space="preserve"> 101548 </t>
  </si>
  <si>
    <t>ISOLADOR, TIPO ROLDANA, PARA BAIXA TENSÃO - FORNECIMENTO E INSTALAÇÃO. AF_07/2020</t>
  </si>
  <si>
    <t xml:space="preserve"> 9.7 </t>
  </si>
  <si>
    <t xml:space="preserve"> 104406 </t>
  </si>
  <si>
    <t>ELETRODUTO RIGIDO, EM ACO ZINCADO OU GALVANIZADO, TIPO PESADO, DN=3/4", APARENTE - FORNECIMENTO E INSTALAÇÃO. AF_10/2022</t>
  </si>
  <si>
    <t xml:space="preserve"> 9.8 </t>
  </si>
  <si>
    <t xml:space="preserve"> 95762 </t>
  </si>
  <si>
    <t>CURVA 90 GRAUS PARA ELETRODUTO, AÇO GALVANIZADO, DN 20 MM (3/4''), APARENTE - FORNECIMENTO E INSTALAÇÃO. AF_10/2022</t>
  </si>
  <si>
    <t xml:space="preserve"> 9.9 </t>
  </si>
  <si>
    <t xml:space="preserve"> 104452 </t>
  </si>
  <si>
    <t>LUVA DE EMENDA PARA ELETRODUTO, AÇO GALVANIZADO, DN 20 MM (3/4''), APARENTE - FORNECIMENTO E INSTALAÇÃO. AF_10/2022</t>
  </si>
  <si>
    <t xml:space="preserve"> 9.10 </t>
  </si>
  <si>
    <t xml:space="preserve"> 91959 </t>
  </si>
  <si>
    <t>INTERRUPTOR SIMPLES (2 MÓDULOS), 10A/250V, INCLUINDO SUPORTE E PLACA - FORNECIMENTO E INSTALAÇÃO. AF_03/2023</t>
  </si>
  <si>
    <t xml:space="preserve"> 9.11 </t>
  </si>
  <si>
    <t xml:space="preserve"> 100910 </t>
  </si>
  <si>
    <t>LUMINÁRIA TIPO CALHA, DE SOBREPOR, COM 2 LÂMPADAS TUBULARES LED DE 18 W, SEM REATOR - FORNECIMENTO E INSTALAÇÃO. AF_09/2024</t>
  </si>
  <si>
    <t xml:space="preserve"> 9.12 </t>
  </si>
  <si>
    <t xml:space="preserve"> 100903 </t>
  </si>
  <si>
    <t>LÂMPADA TUBULAR LED DE 18/20 W, COM SOQUETE, BASE G13 - FORNECIMENTO E INSTALAÇÃO. AF_09/2024_PS</t>
  </si>
  <si>
    <t xml:space="preserve"> 10 </t>
  </si>
  <si>
    <t>ESQUADRIAS</t>
  </si>
  <si>
    <t xml:space="preserve"> 10.1 </t>
  </si>
  <si>
    <t xml:space="preserve"> 25.02.050 </t>
  </si>
  <si>
    <t>PORTA VENEZIANA DE ABRIR EM ALUMÍNIO, LINHA COMERCIAL</t>
  </si>
  <si>
    <t xml:space="preserve"> 10.2 </t>
  </si>
  <si>
    <t xml:space="preserve"> 25.01.030 </t>
  </si>
  <si>
    <t>CAIXILHO EM ALUMÍNIO BASCULANTE COM VIDRO, LINHA COMERCIAL</t>
  </si>
  <si>
    <t xml:space="preserve"> 11 </t>
  </si>
  <si>
    <t>CALÇADA EXTERNA</t>
  </si>
  <si>
    <t xml:space="preserve"> 11.1 </t>
  </si>
  <si>
    <t xml:space="preserve"> 11.2 </t>
  </si>
  <si>
    <t xml:space="preserve"> 11.3 </t>
  </si>
  <si>
    <t xml:space="preserve"> 12 </t>
  </si>
  <si>
    <t>SERVIÇOS FINAIS</t>
  </si>
  <si>
    <t xml:space="preserve"> 12.1 </t>
  </si>
  <si>
    <t xml:space="preserve"> 55.01.020 </t>
  </si>
  <si>
    <t>LIMPEZA FINAL DA OBRA</t>
  </si>
  <si>
    <r>
      <rPr>
        <b/>
        <sz val="10"/>
        <color theme="8" tint="-0.249977111117893"/>
        <rFont val="Arial"/>
        <family val="2"/>
      </rPr>
      <t>ITEM 1 - Construção de estrutura de concreto para reservatório na E.M. Maria da Silveira Vasconcelos.</t>
    </r>
    <r>
      <rPr>
        <b/>
        <sz val="10"/>
        <rFont val="Arial"/>
        <family val="1"/>
      </rPr>
      <t xml:space="preserve">
ENDEREÇO: R. Itararé, 765, Vila Osório 
DATA DE ELABORAÇÃO: 20/02/2026</t>
    </r>
  </si>
  <si>
    <t>BASES: SINAPI 01/2026;          FDE 10/2025; CPOS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</si>
</sst>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6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color theme="8" tint="-0.249977111117893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1"/>
    </font>
    <font>
      <b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7F3DF"/>
        <bgColor rgb="FFF7F3D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right" vertical="top" wrapText="1"/>
    </xf>
    <xf numFmtId="4" fontId="7" fillId="8" borderId="7" xfId="0" applyNumberFormat="1" applyFont="1" applyFill="1" applyBorder="1" applyAlignment="1">
      <alignment horizontal="right" vertical="top" wrapText="1"/>
    </xf>
    <xf numFmtId="164" fontId="8" fillId="9" borderId="8" xfId="0" applyNumberFormat="1" applyFont="1" applyFill="1" applyBorder="1" applyAlignment="1">
      <alignment horizontal="right" vertical="top" wrapText="1"/>
    </xf>
    <xf numFmtId="0" fontId="10" fillId="10" borderId="9" xfId="0" applyFont="1" applyFill="1" applyBorder="1" applyAlignment="1">
      <alignment horizontal="left" vertical="top" wrapText="1"/>
    </xf>
    <xf numFmtId="0" fontId="11" fillId="11" borderId="10" xfId="0" applyFont="1" applyFill="1" applyBorder="1" applyAlignment="1">
      <alignment horizontal="center" vertical="top" wrapText="1"/>
    </xf>
    <xf numFmtId="0" fontId="12" fillId="12" borderId="11" xfId="0" applyFont="1" applyFill="1" applyBorder="1" applyAlignment="1">
      <alignment horizontal="right" vertical="top" wrapText="1"/>
    </xf>
    <xf numFmtId="4" fontId="13" fillId="13" borderId="12" xfId="0" applyNumberFormat="1" applyFont="1" applyFill="1" applyBorder="1" applyAlignment="1">
      <alignment horizontal="right" vertical="top" wrapText="1"/>
    </xf>
    <xf numFmtId="164" fontId="14" fillId="14" borderId="13" xfId="0" applyNumberFormat="1" applyFont="1" applyFill="1" applyBorder="1" applyAlignment="1">
      <alignment horizontal="right" vertical="top" wrapText="1"/>
    </xf>
    <xf numFmtId="0" fontId="15" fillId="15" borderId="14" xfId="0" applyFont="1" applyFill="1" applyBorder="1" applyAlignment="1">
      <alignment horizontal="left" vertical="top" wrapText="1"/>
    </xf>
    <xf numFmtId="0" fontId="16" fillId="16" borderId="15" xfId="0" applyFont="1" applyFill="1" applyBorder="1" applyAlignment="1">
      <alignment horizontal="center" vertical="top" wrapText="1"/>
    </xf>
    <xf numFmtId="0" fontId="17" fillId="17" borderId="16" xfId="0" applyFont="1" applyFill="1" applyBorder="1" applyAlignment="1">
      <alignment horizontal="right" vertical="top" wrapText="1"/>
    </xf>
    <xf numFmtId="4" fontId="18" fillId="18" borderId="17" xfId="0" applyNumberFormat="1" applyFont="1" applyFill="1" applyBorder="1" applyAlignment="1">
      <alignment horizontal="right" vertical="top" wrapText="1"/>
    </xf>
    <xf numFmtId="164" fontId="19" fillId="19" borderId="18" xfId="0" applyNumberFormat="1" applyFont="1" applyFill="1" applyBorder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164" fontId="21" fillId="21" borderId="0" xfId="0" applyNumberFormat="1" applyFont="1" applyFill="1" applyAlignment="1">
      <alignment horizontal="right" vertical="top" wrapText="1"/>
    </xf>
    <xf numFmtId="0" fontId="23" fillId="20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left" vertical="center" wrapText="1"/>
    </xf>
    <xf numFmtId="4" fontId="24" fillId="22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3" fillId="0" borderId="0" xfId="0" applyFont="1"/>
    <xf numFmtId="0" fontId="20" fillId="22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left" vertical="top" wrapText="1"/>
    </xf>
    <xf numFmtId="0" fontId="9" fillId="20" borderId="0" xfId="0" applyFont="1" applyFill="1" applyAlignment="1">
      <alignment horizontal="center" vertical="center" wrapText="1"/>
    </xf>
    <xf numFmtId="0" fontId="20" fillId="2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0"/>
  <sheetViews>
    <sheetView tabSelected="1" showWhiteSpace="0" topLeftCell="A94" workbookViewId="0">
      <selection activeCell="D108" sqref="D108:D112"/>
    </sheetView>
  </sheetViews>
  <sheetFormatPr defaultRowHeight="14.25" x14ac:dyDescent="0.2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11" width="13" bestFit="1" customWidth="1"/>
  </cols>
  <sheetData>
    <row r="1" spans="1:10" ht="81" customHeight="1" x14ac:dyDescent="0.2">
      <c r="A1" s="19"/>
      <c r="B1" s="19"/>
      <c r="C1" s="19"/>
      <c r="D1" s="21" t="s">
        <v>284</v>
      </c>
      <c r="E1" s="22"/>
      <c r="F1" s="28" t="s">
        <v>285</v>
      </c>
      <c r="G1" s="29"/>
      <c r="H1" s="26" t="s">
        <v>0</v>
      </c>
      <c r="I1" s="26"/>
      <c r="J1" s="23">
        <f>I4 + I6 + I11 + I41 + I45 + I48 + I56 + I60 + I85 + I98 + I101 + I105</f>
        <v>0</v>
      </c>
    </row>
    <row r="2" spans="1:10" ht="20.100000000000001" customHeight="1" x14ac:dyDescent="0.2">
      <c r="A2" s="19"/>
      <c r="B2" s="19"/>
      <c r="C2" s="19"/>
      <c r="D2" s="19"/>
      <c r="E2" s="19"/>
      <c r="F2" s="19"/>
      <c r="G2" s="19"/>
      <c r="H2" s="27" t="s">
        <v>1</v>
      </c>
      <c r="I2" s="27"/>
      <c r="J2" s="20">
        <v>0.23</v>
      </c>
    </row>
    <row r="3" spans="1:10" ht="30" customHeight="1" x14ac:dyDescent="0.2">
      <c r="A3" s="1" t="s">
        <v>2</v>
      </c>
      <c r="B3" s="3" t="s">
        <v>3</v>
      </c>
      <c r="C3" s="1" t="s">
        <v>4</v>
      </c>
      <c r="D3" s="1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24" customHeight="1" x14ac:dyDescent="0.2">
      <c r="A4" s="4" t="s">
        <v>12</v>
      </c>
      <c r="B4" s="4" t="s">
        <v>13</v>
      </c>
      <c r="C4" s="4"/>
      <c r="D4" s="4" t="s">
        <v>14</v>
      </c>
      <c r="E4" s="5"/>
      <c r="F4" s="6">
        <v>1</v>
      </c>
      <c r="G4" s="6" t="s">
        <v>15</v>
      </c>
      <c r="H4" s="7">
        <f>I5</f>
        <v>0</v>
      </c>
      <c r="I4" s="7">
        <f t="shared" ref="I4:I35" si="0">TRUNC(F4 * H4,2)</f>
        <v>0</v>
      </c>
      <c r="J4" s="8" t="e">
        <f>I4 / J1</f>
        <v>#DIV/0!</v>
      </c>
    </row>
    <row r="5" spans="1:10" ht="26.1" customHeight="1" x14ac:dyDescent="0.2">
      <c r="A5" s="9" t="s">
        <v>16</v>
      </c>
      <c r="B5" s="9" t="s">
        <v>17</v>
      </c>
      <c r="C5" s="9" t="s">
        <v>18</v>
      </c>
      <c r="D5" s="9" t="s">
        <v>19</v>
      </c>
      <c r="E5" s="10" t="s">
        <v>20</v>
      </c>
      <c r="F5" s="11">
        <v>3</v>
      </c>
      <c r="G5" s="12"/>
      <c r="H5" s="12">
        <f>TRUNC(TRUNC(G5 * J2, 2) + G5, 2)</f>
        <v>0</v>
      </c>
      <c r="I5" s="12">
        <f t="shared" si="0"/>
        <v>0</v>
      </c>
      <c r="J5" s="13" t="e">
        <f>I5 / J1</f>
        <v>#DIV/0!</v>
      </c>
    </row>
    <row r="6" spans="1:10" ht="24" customHeight="1" x14ac:dyDescent="0.2">
      <c r="A6" s="4" t="s">
        <v>21</v>
      </c>
      <c r="B6" s="4" t="s">
        <v>13</v>
      </c>
      <c r="C6" s="4"/>
      <c r="D6" s="4" t="s">
        <v>22</v>
      </c>
      <c r="E6" s="5"/>
      <c r="F6" s="6">
        <v>1</v>
      </c>
      <c r="G6" s="6" t="s">
        <v>15</v>
      </c>
      <c r="H6" s="7">
        <f>I7 + I8 + I9 + I10</f>
        <v>0</v>
      </c>
      <c r="I6" s="7">
        <f t="shared" si="0"/>
        <v>0</v>
      </c>
      <c r="J6" s="8" t="e">
        <f>I6 / J1</f>
        <v>#DIV/0!</v>
      </c>
    </row>
    <row r="7" spans="1:10" ht="39" customHeight="1" x14ac:dyDescent="0.2">
      <c r="A7" s="9" t="s">
        <v>23</v>
      </c>
      <c r="B7" s="9" t="s">
        <v>24</v>
      </c>
      <c r="C7" s="9" t="s">
        <v>25</v>
      </c>
      <c r="D7" s="9" t="s">
        <v>26</v>
      </c>
      <c r="E7" s="10" t="s">
        <v>27</v>
      </c>
      <c r="F7" s="11">
        <v>10</v>
      </c>
      <c r="G7" s="12"/>
      <c r="H7" s="12">
        <f>TRUNC(TRUNC(G7 * J2, 2) + G7, 2)</f>
        <v>0</v>
      </c>
      <c r="I7" s="12">
        <f t="shared" si="0"/>
        <v>0</v>
      </c>
      <c r="J7" s="13" t="e">
        <f>I7 / J1</f>
        <v>#DIV/0!</v>
      </c>
    </row>
    <row r="8" spans="1:10" ht="39" customHeight="1" x14ac:dyDescent="0.2">
      <c r="A8" s="9" t="s">
        <v>28</v>
      </c>
      <c r="B8" s="9" t="s">
        <v>29</v>
      </c>
      <c r="C8" s="9" t="s">
        <v>25</v>
      </c>
      <c r="D8" s="9" t="s">
        <v>30</v>
      </c>
      <c r="E8" s="10" t="s">
        <v>31</v>
      </c>
      <c r="F8" s="11">
        <v>2</v>
      </c>
      <c r="G8" s="12"/>
      <c r="H8" s="12">
        <f>TRUNC(TRUNC(G8 * J2, 2) + G8, 2)</f>
        <v>0</v>
      </c>
      <c r="I8" s="12">
        <f t="shared" si="0"/>
        <v>0</v>
      </c>
      <c r="J8" s="13" t="e">
        <f>I8 / J1</f>
        <v>#DIV/0!</v>
      </c>
    </row>
    <row r="9" spans="1:10" ht="51.95" customHeight="1" x14ac:dyDescent="0.2">
      <c r="A9" s="9" t="s">
        <v>32</v>
      </c>
      <c r="B9" s="9" t="s">
        <v>33</v>
      </c>
      <c r="C9" s="9" t="s">
        <v>25</v>
      </c>
      <c r="D9" s="9" t="s">
        <v>34</v>
      </c>
      <c r="E9" s="10" t="s">
        <v>35</v>
      </c>
      <c r="F9" s="11">
        <v>30</v>
      </c>
      <c r="G9" s="12"/>
      <c r="H9" s="12">
        <f>TRUNC(TRUNC(G9 * J2, 2) + G9, 2)</f>
        <v>0</v>
      </c>
      <c r="I9" s="12">
        <f t="shared" si="0"/>
        <v>0</v>
      </c>
      <c r="J9" s="13" t="e">
        <f>I9 / J1</f>
        <v>#DIV/0!</v>
      </c>
    </row>
    <row r="10" spans="1:10" ht="26.1" customHeight="1" x14ac:dyDescent="0.2">
      <c r="A10" s="9" t="s">
        <v>36</v>
      </c>
      <c r="B10" s="9" t="s">
        <v>37</v>
      </c>
      <c r="C10" s="9" t="s">
        <v>18</v>
      </c>
      <c r="D10" s="9" t="s">
        <v>38</v>
      </c>
      <c r="E10" s="10" t="s">
        <v>35</v>
      </c>
      <c r="F10" s="11">
        <v>30</v>
      </c>
      <c r="G10" s="12"/>
      <c r="H10" s="12">
        <f>TRUNC(TRUNC(G10 * J2, 2) + G10, 2)</f>
        <v>0</v>
      </c>
      <c r="I10" s="12">
        <f t="shared" si="0"/>
        <v>0</v>
      </c>
      <c r="J10" s="13" t="e">
        <f>I10 / J1</f>
        <v>#DIV/0!</v>
      </c>
    </row>
    <row r="11" spans="1:10" ht="24" customHeight="1" x14ac:dyDescent="0.2">
      <c r="A11" s="4" t="s">
        <v>39</v>
      </c>
      <c r="B11" s="4" t="s">
        <v>13</v>
      </c>
      <c r="C11" s="4"/>
      <c r="D11" s="4" t="s">
        <v>40</v>
      </c>
      <c r="E11" s="5"/>
      <c r="F11" s="6">
        <v>1</v>
      </c>
      <c r="G11" s="6" t="s">
        <v>15</v>
      </c>
      <c r="H11" s="7">
        <f>I12 + I15 + I24 + I32 + I36</f>
        <v>0</v>
      </c>
      <c r="I11" s="7">
        <f t="shared" si="0"/>
        <v>0</v>
      </c>
      <c r="J11" s="8" t="e">
        <f>I11 / J1</f>
        <v>#DIV/0!</v>
      </c>
    </row>
    <row r="12" spans="1:10" ht="24" customHeight="1" x14ac:dyDescent="0.2">
      <c r="A12" s="4" t="s">
        <v>41</v>
      </c>
      <c r="B12" s="4" t="s">
        <v>13</v>
      </c>
      <c r="C12" s="4"/>
      <c r="D12" s="4" t="s">
        <v>42</v>
      </c>
      <c r="E12" s="5"/>
      <c r="F12" s="6">
        <v>1</v>
      </c>
      <c r="G12" s="6" t="s">
        <v>15</v>
      </c>
      <c r="H12" s="7">
        <f>I13 + I14</f>
        <v>0</v>
      </c>
      <c r="I12" s="7">
        <f t="shared" si="0"/>
        <v>0</v>
      </c>
      <c r="J12" s="8" t="e">
        <f>I12 / J1</f>
        <v>#DIV/0!</v>
      </c>
    </row>
    <row r="13" spans="1:10" ht="26.1" customHeight="1" x14ac:dyDescent="0.2">
      <c r="A13" s="9" t="s">
        <v>43</v>
      </c>
      <c r="B13" s="9" t="s">
        <v>44</v>
      </c>
      <c r="C13" s="9" t="s">
        <v>45</v>
      </c>
      <c r="D13" s="9" t="s">
        <v>46</v>
      </c>
      <c r="E13" s="10" t="s">
        <v>47</v>
      </c>
      <c r="F13" s="11">
        <v>96</v>
      </c>
      <c r="G13" s="12"/>
      <c r="H13" s="12">
        <f>TRUNC(TRUNC(G13 * J2, 2) + G13, 2)</f>
        <v>0</v>
      </c>
      <c r="I13" s="12">
        <f t="shared" si="0"/>
        <v>0</v>
      </c>
      <c r="J13" s="13" t="e">
        <f>I13 / J1</f>
        <v>#DIV/0!</v>
      </c>
    </row>
    <row r="14" spans="1:10" ht="26.1" customHeight="1" x14ac:dyDescent="0.2">
      <c r="A14" s="9" t="s">
        <v>48</v>
      </c>
      <c r="B14" s="9" t="s">
        <v>49</v>
      </c>
      <c r="C14" s="9" t="s">
        <v>18</v>
      </c>
      <c r="D14" s="9" t="s">
        <v>50</v>
      </c>
      <c r="E14" s="10" t="s">
        <v>51</v>
      </c>
      <c r="F14" s="11">
        <v>35</v>
      </c>
      <c r="G14" s="12"/>
      <c r="H14" s="12">
        <f>TRUNC(TRUNC(G14 * J2, 2) + G14, 2)</f>
        <v>0</v>
      </c>
      <c r="I14" s="12">
        <f t="shared" si="0"/>
        <v>0</v>
      </c>
      <c r="J14" s="13" t="e">
        <f>I14 / J1</f>
        <v>#DIV/0!</v>
      </c>
    </row>
    <row r="15" spans="1:10" ht="24" customHeight="1" x14ac:dyDescent="0.2">
      <c r="A15" s="4" t="s">
        <v>52</v>
      </c>
      <c r="B15" s="4" t="s">
        <v>13</v>
      </c>
      <c r="C15" s="4"/>
      <c r="D15" s="4" t="s">
        <v>53</v>
      </c>
      <c r="E15" s="5"/>
      <c r="F15" s="6">
        <v>1</v>
      </c>
      <c r="G15" s="6" t="s">
        <v>15</v>
      </c>
      <c r="H15" s="7">
        <f>I16 + I17 + I18 + I19 + I20 + I21 + I22 + I23</f>
        <v>0</v>
      </c>
      <c r="I15" s="7">
        <f t="shared" si="0"/>
        <v>0</v>
      </c>
      <c r="J15" s="8" t="e">
        <f>I15 / J1</f>
        <v>#DIV/0!</v>
      </c>
    </row>
    <row r="16" spans="1:10" ht="39" customHeight="1" x14ac:dyDescent="0.2">
      <c r="A16" s="9" t="s">
        <v>54</v>
      </c>
      <c r="B16" s="9" t="s">
        <v>55</v>
      </c>
      <c r="C16" s="9" t="s">
        <v>25</v>
      </c>
      <c r="D16" s="9" t="s">
        <v>56</v>
      </c>
      <c r="E16" s="10" t="s">
        <v>35</v>
      </c>
      <c r="F16" s="11">
        <v>1.72</v>
      </c>
      <c r="G16" s="12"/>
      <c r="H16" s="12">
        <f>TRUNC(TRUNC(G16 * J2, 2) + G16, 2)</f>
        <v>0</v>
      </c>
      <c r="I16" s="12">
        <f t="shared" si="0"/>
        <v>0</v>
      </c>
      <c r="J16" s="13" t="e">
        <f>I16 / J1</f>
        <v>#DIV/0!</v>
      </c>
    </row>
    <row r="17" spans="1:10" ht="39" customHeight="1" x14ac:dyDescent="0.2">
      <c r="A17" s="9" t="s">
        <v>57</v>
      </c>
      <c r="B17" s="9" t="s">
        <v>58</v>
      </c>
      <c r="C17" s="9" t="s">
        <v>25</v>
      </c>
      <c r="D17" s="9" t="s">
        <v>59</v>
      </c>
      <c r="E17" s="10" t="s">
        <v>35</v>
      </c>
      <c r="F17" s="11">
        <v>1.23</v>
      </c>
      <c r="G17" s="12"/>
      <c r="H17" s="12">
        <f>TRUNC(TRUNC(G17 * J2, 2) + G17, 2)</f>
        <v>0</v>
      </c>
      <c r="I17" s="12">
        <f t="shared" si="0"/>
        <v>0</v>
      </c>
      <c r="J17" s="13" t="e">
        <f>I17 / J1</f>
        <v>#DIV/0!</v>
      </c>
    </row>
    <row r="18" spans="1:10" ht="51.95" customHeight="1" x14ac:dyDescent="0.2">
      <c r="A18" s="9" t="s">
        <v>60</v>
      </c>
      <c r="B18" s="9" t="s">
        <v>61</v>
      </c>
      <c r="C18" s="9" t="s">
        <v>25</v>
      </c>
      <c r="D18" s="9" t="s">
        <v>62</v>
      </c>
      <c r="E18" s="10" t="s">
        <v>20</v>
      </c>
      <c r="F18" s="11">
        <v>28.48</v>
      </c>
      <c r="G18" s="12"/>
      <c r="H18" s="12">
        <f>TRUNC(TRUNC(G18 * J2, 2) + G18, 2)</f>
        <v>0</v>
      </c>
      <c r="I18" s="12">
        <f t="shared" si="0"/>
        <v>0</v>
      </c>
      <c r="J18" s="13" t="e">
        <f>I18 / J1</f>
        <v>#DIV/0!</v>
      </c>
    </row>
    <row r="19" spans="1:10" ht="39" customHeight="1" x14ac:dyDescent="0.2">
      <c r="A19" s="9" t="s">
        <v>63</v>
      </c>
      <c r="B19" s="9" t="s">
        <v>64</v>
      </c>
      <c r="C19" s="9" t="s">
        <v>25</v>
      </c>
      <c r="D19" s="9" t="s">
        <v>65</v>
      </c>
      <c r="E19" s="10" t="s">
        <v>66</v>
      </c>
      <c r="F19" s="11">
        <v>24.3</v>
      </c>
      <c r="G19" s="12"/>
      <c r="H19" s="12">
        <f>TRUNC(TRUNC(G19 * J2, 2) + G19, 2)</f>
        <v>0</v>
      </c>
      <c r="I19" s="12">
        <f t="shared" si="0"/>
        <v>0</v>
      </c>
      <c r="J19" s="13" t="e">
        <f>I19 / J1</f>
        <v>#DIV/0!</v>
      </c>
    </row>
    <row r="20" spans="1:10" ht="39" customHeight="1" x14ac:dyDescent="0.2">
      <c r="A20" s="9" t="s">
        <v>67</v>
      </c>
      <c r="B20" s="9" t="s">
        <v>68</v>
      </c>
      <c r="C20" s="9" t="s">
        <v>25</v>
      </c>
      <c r="D20" s="9" t="s">
        <v>69</v>
      </c>
      <c r="E20" s="10" t="s">
        <v>66</v>
      </c>
      <c r="F20" s="11">
        <v>276.89999999999998</v>
      </c>
      <c r="G20" s="12"/>
      <c r="H20" s="12">
        <f>TRUNC(TRUNC(G20 * J2, 2) + G20, 2)</f>
        <v>0</v>
      </c>
      <c r="I20" s="12">
        <f t="shared" si="0"/>
        <v>0</v>
      </c>
      <c r="J20" s="13" t="e">
        <f>I20 / J1</f>
        <v>#DIV/0!</v>
      </c>
    </row>
    <row r="21" spans="1:10" ht="39" customHeight="1" x14ac:dyDescent="0.2">
      <c r="A21" s="9" t="s">
        <v>70</v>
      </c>
      <c r="B21" s="9" t="s">
        <v>71</v>
      </c>
      <c r="C21" s="9" t="s">
        <v>25</v>
      </c>
      <c r="D21" s="9" t="s">
        <v>72</v>
      </c>
      <c r="E21" s="10" t="s">
        <v>66</v>
      </c>
      <c r="F21" s="11">
        <v>48.3</v>
      </c>
      <c r="G21" s="12"/>
      <c r="H21" s="12">
        <f>TRUNC(TRUNC(G21 * J2, 2) + G21, 2)</f>
        <v>0</v>
      </c>
      <c r="I21" s="12">
        <f t="shared" si="0"/>
        <v>0</v>
      </c>
      <c r="J21" s="13" t="e">
        <f>I21 / J1</f>
        <v>#DIV/0!</v>
      </c>
    </row>
    <row r="22" spans="1:10" ht="24" customHeight="1" x14ac:dyDescent="0.2">
      <c r="A22" s="9" t="s">
        <v>73</v>
      </c>
      <c r="B22" s="9" t="s">
        <v>74</v>
      </c>
      <c r="C22" s="9" t="s">
        <v>75</v>
      </c>
      <c r="D22" s="9" t="s">
        <v>76</v>
      </c>
      <c r="E22" s="10" t="s">
        <v>35</v>
      </c>
      <c r="F22" s="11">
        <v>2.95</v>
      </c>
      <c r="G22" s="12"/>
      <c r="H22" s="12">
        <f>TRUNC(TRUNC(G22 * J2, 2) + G22, 2)</f>
        <v>0</v>
      </c>
      <c r="I22" s="12">
        <f t="shared" si="0"/>
        <v>0</v>
      </c>
      <c r="J22" s="13" t="e">
        <f>I22 / J1</f>
        <v>#DIV/0!</v>
      </c>
    </row>
    <row r="23" spans="1:10" ht="26.1" customHeight="1" x14ac:dyDescent="0.2">
      <c r="A23" s="9" t="s">
        <v>77</v>
      </c>
      <c r="B23" s="9" t="s">
        <v>78</v>
      </c>
      <c r="C23" s="9" t="s">
        <v>25</v>
      </c>
      <c r="D23" s="9" t="s">
        <v>79</v>
      </c>
      <c r="E23" s="10" t="s">
        <v>20</v>
      </c>
      <c r="F23" s="11">
        <v>31.68</v>
      </c>
      <c r="G23" s="12"/>
      <c r="H23" s="12">
        <f>TRUNC(TRUNC(G23 * J2, 2) + G23, 2)</f>
        <v>0</v>
      </c>
      <c r="I23" s="12">
        <f t="shared" si="0"/>
        <v>0</v>
      </c>
      <c r="J23" s="13" t="e">
        <f>I23 / J1</f>
        <v>#DIV/0!</v>
      </c>
    </row>
    <row r="24" spans="1:10" ht="24" customHeight="1" x14ac:dyDescent="0.2">
      <c r="A24" s="4" t="s">
        <v>80</v>
      </c>
      <c r="B24" s="4" t="s">
        <v>13</v>
      </c>
      <c r="C24" s="4"/>
      <c r="D24" s="4" t="s">
        <v>81</v>
      </c>
      <c r="E24" s="5"/>
      <c r="F24" s="6">
        <v>1</v>
      </c>
      <c r="G24" s="6" t="s">
        <v>15</v>
      </c>
      <c r="H24" s="7">
        <f>I25 + I26 + I27 + I28 + I29 + I30 + I31</f>
        <v>0</v>
      </c>
      <c r="I24" s="7">
        <f t="shared" si="0"/>
        <v>0</v>
      </c>
      <c r="J24" s="8" t="e">
        <f>I24 / J1</f>
        <v>#DIV/0!</v>
      </c>
    </row>
    <row r="25" spans="1:10" ht="39" customHeight="1" x14ac:dyDescent="0.2">
      <c r="A25" s="9" t="s">
        <v>82</v>
      </c>
      <c r="B25" s="9" t="s">
        <v>64</v>
      </c>
      <c r="C25" s="9" t="s">
        <v>25</v>
      </c>
      <c r="D25" s="9" t="s">
        <v>65</v>
      </c>
      <c r="E25" s="10" t="s">
        <v>66</v>
      </c>
      <c r="F25" s="11">
        <v>74.5</v>
      </c>
      <c r="G25" s="12"/>
      <c r="H25" s="12">
        <f>TRUNC(TRUNC(G25 * J2, 2) + G25, 2)</f>
        <v>0</v>
      </c>
      <c r="I25" s="12">
        <f t="shared" si="0"/>
        <v>0</v>
      </c>
      <c r="J25" s="13" t="e">
        <f>I25 / J1</f>
        <v>#DIV/0!</v>
      </c>
    </row>
    <row r="26" spans="1:10" ht="39" customHeight="1" x14ac:dyDescent="0.2">
      <c r="A26" s="9" t="s">
        <v>83</v>
      </c>
      <c r="B26" s="9" t="s">
        <v>84</v>
      </c>
      <c r="C26" s="9" t="s">
        <v>25</v>
      </c>
      <c r="D26" s="9" t="s">
        <v>85</v>
      </c>
      <c r="E26" s="10" t="s">
        <v>66</v>
      </c>
      <c r="F26" s="11">
        <v>22.6</v>
      </c>
      <c r="G26" s="12"/>
      <c r="H26" s="12">
        <f>TRUNC(TRUNC(G26 * J2, 2) + G26, 2)</f>
        <v>0</v>
      </c>
      <c r="I26" s="12">
        <f t="shared" si="0"/>
        <v>0</v>
      </c>
      <c r="J26" s="13" t="e">
        <f>I26 / J1</f>
        <v>#DIV/0!</v>
      </c>
    </row>
    <row r="27" spans="1:10" ht="39" customHeight="1" x14ac:dyDescent="0.2">
      <c r="A27" s="9" t="s">
        <v>86</v>
      </c>
      <c r="B27" s="9" t="s">
        <v>87</v>
      </c>
      <c r="C27" s="9" t="s">
        <v>25</v>
      </c>
      <c r="D27" s="9" t="s">
        <v>88</v>
      </c>
      <c r="E27" s="10" t="s">
        <v>66</v>
      </c>
      <c r="F27" s="11">
        <v>1.8</v>
      </c>
      <c r="G27" s="12"/>
      <c r="H27" s="12">
        <f>TRUNC(TRUNC(G27 * J2, 2) + G27, 2)</f>
        <v>0</v>
      </c>
      <c r="I27" s="12">
        <f t="shared" si="0"/>
        <v>0</v>
      </c>
      <c r="J27" s="13" t="e">
        <f>I27 / J1</f>
        <v>#DIV/0!</v>
      </c>
    </row>
    <row r="28" spans="1:10" ht="39" customHeight="1" x14ac:dyDescent="0.2">
      <c r="A28" s="9" t="s">
        <v>89</v>
      </c>
      <c r="B28" s="9" t="s">
        <v>68</v>
      </c>
      <c r="C28" s="9" t="s">
        <v>25</v>
      </c>
      <c r="D28" s="9" t="s">
        <v>69</v>
      </c>
      <c r="E28" s="10" t="s">
        <v>66</v>
      </c>
      <c r="F28" s="11">
        <v>93.8</v>
      </c>
      <c r="G28" s="12"/>
      <c r="H28" s="12">
        <f>TRUNC(TRUNC(G28 * J2, 2) + G28, 2)</f>
        <v>0</v>
      </c>
      <c r="I28" s="12">
        <f t="shared" si="0"/>
        <v>0</v>
      </c>
      <c r="J28" s="13" t="e">
        <f>I28 / J1</f>
        <v>#DIV/0!</v>
      </c>
    </row>
    <row r="29" spans="1:10" ht="39" customHeight="1" x14ac:dyDescent="0.2">
      <c r="A29" s="9" t="s">
        <v>90</v>
      </c>
      <c r="B29" s="9" t="s">
        <v>71</v>
      </c>
      <c r="C29" s="9" t="s">
        <v>25</v>
      </c>
      <c r="D29" s="9" t="s">
        <v>72</v>
      </c>
      <c r="E29" s="10" t="s">
        <v>66</v>
      </c>
      <c r="F29" s="11">
        <v>241.5</v>
      </c>
      <c r="G29" s="12"/>
      <c r="H29" s="12">
        <f>TRUNC(TRUNC(G29 * J2, 2) + G29, 2)</f>
        <v>0</v>
      </c>
      <c r="I29" s="12">
        <f t="shared" si="0"/>
        <v>0</v>
      </c>
      <c r="J29" s="13" t="e">
        <f>I29 / J1</f>
        <v>#DIV/0!</v>
      </c>
    </row>
    <row r="30" spans="1:10" ht="51.95" customHeight="1" x14ac:dyDescent="0.2">
      <c r="A30" s="9" t="s">
        <v>91</v>
      </c>
      <c r="B30" s="9" t="s">
        <v>92</v>
      </c>
      <c r="C30" s="9" t="s">
        <v>25</v>
      </c>
      <c r="D30" s="9" t="s">
        <v>93</v>
      </c>
      <c r="E30" s="10" t="s">
        <v>20</v>
      </c>
      <c r="F30" s="11">
        <v>68.319999999999993</v>
      </c>
      <c r="G30" s="12"/>
      <c r="H30" s="12">
        <f>TRUNC(TRUNC(G30 * J2, 2) + G30, 2)</f>
        <v>0</v>
      </c>
      <c r="I30" s="12">
        <f t="shared" si="0"/>
        <v>0</v>
      </c>
      <c r="J30" s="13" t="e">
        <f>I30 / J1</f>
        <v>#DIV/0!</v>
      </c>
    </row>
    <row r="31" spans="1:10" ht="24" customHeight="1" x14ac:dyDescent="0.2">
      <c r="A31" s="9" t="s">
        <v>94</v>
      </c>
      <c r="B31" s="9" t="s">
        <v>74</v>
      </c>
      <c r="C31" s="9" t="s">
        <v>75</v>
      </c>
      <c r="D31" s="9" t="s">
        <v>76</v>
      </c>
      <c r="E31" s="10" t="s">
        <v>35</v>
      </c>
      <c r="F31" s="11">
        <v>5.04</v>
      </c>
      <c r="G31" s="12"/>
      <c r="H31" s="12">
        <f>TRUNC(TRUNC(G31 * J2, 2) + G31, 2)</f>
        <v>0</v>
      </c>
      <c r="I31" s="12">
        <f t="shared" si="0"/>
        <v>0</v>
      </c>
      <c r="J31" s="13" t="e">
        <f>I31 / J1</f>
        <v>#DIV/0!</v>
      </c>
    </row>
    <row r="32" spans="1:10" ht="24" customHeight="1" x14ac:dyDescent="0.2">
      <c r="A32" s="4" t="s">
        <v>95</v>
      </c>
      <c r="B32" s="4" t="s">
        <v>13</v>
      </c>
      <c r="C32" s="4"/>
      <c r="D32" s="4" t="s">
        <v>96</v>
      </c>
      <c r="E32" s="5"/>
      <c r="F32" s="6">
        <v>1</v>
      </c>
      <c r="G32" s="6" t="s">
        <v>15</v>
      </c>
      <c r="H32" s="7">
        <f>I33 + I34 + I35</f>
        <v>0</v>
      </c>
      <c r="I32" s="7">
        <f t="shared" si="0"/>
        <v>0</v>
      </c>
      <c r="J32" s="8" t="e">
        <f>I32 / J1</f>
        <v>#DIV/0!</v>
      </c>
    </row>
    <row r="33" spans="1:10" ht="39" customHeight="1" x14ac:dyDescent="0.2">
      <c r="A33" s="9" t="s">
        <v>97</v>
      </c>
      <c r="B33" s="9" t="s">
        <v>98</v>
      </c>
      <c r="C33" s="9" t="s">
        <v>25</v>
      </c>
      <c r="D33" s="9" t="s">
        <v>99</v>
      </c>
      <c r="E33" s="10" t="s">
        <v>66</v>
      </c>
      <c r="F33" s="11">
        <v>169.4</v>
      </c>
      <c r="G33" s="12"/>
      <c r="H33" s="12">
        <f>TRUNC(TRUNC(G33 * J2, 2) + G33, 2)</f>
        <v>0</v>
      </c>
      <c r="I33" s="12">
        <f t="shared" si="0"/>
        <v>0</v>
      </c>
      <c r="J33" s="13" t="e">
        <f>I33 / J1</f>
        <v>#DIV/0!</v>
      </c>
    </row>
    <row r="34" spans="1:10" ht="24" customHeight="1" x14ac:dyDescent="0.2">
      <c r="A34" s="9" t="s">
        <v>100</v>
      </c>
      <c r="B34" s="9" t="s">
        <v>74</v>
      </c>
      <c r="C34" s="9" t="s">
        <v>75</v>
      </c>
      <c r="D34" s="9" t="s">
        <v>76</v>
      </c>
      <c r="E34" s="10" t="s">
        <v>35</v>
      </c>
      <c r="F34" s="11">
        <v>2.56</v>
      </c>
      <c r="G34" s="12"/>
      <c r="H34" s="12">
        <f>TRUNC(TRUNC(G34 * J2, 2) + G34, 2)</f>
        <v>0</v>
      </c>
      <c r="I34" s="12">
        <f t="shared" si="0"/>
        <v>0</v>
      </c>
      <c r="J34" s="13" t="e">
        <f>I34 / J1</f>
        <v>#DIV/0!</v>
      </c>
    </row>
    <row r="35" spans="1:10" ht="39" customHeight="1" x14ac:dyDescent="0.2">
      <c r="A35" s="9" t="s">
        <v>101</v>
      </c>
      <c r="B35" s="9" t="s">
        <v>102</v>
      </c>
      <c r="C35" s="9" t="s">
        <v>25</v>
      </c>
      <c r="D35" s="9" t="s">
        <v>103</v>
      </c>
      <c r="E35" s="10" t="s">
        <v>20</v>
      </c>
      <c r="F35" s="11">
        <v>21.31</v>
      </c>
      <c r="G35" s="12"/>
      <c r="H35" s="12">
        <f>TRUNC(TRUNC(G35 * J2, 2) + G35, 2)</f>
        <v>0</v>
      </c>
      <c r="I35" s="12">
        <f t="shared" si="0"/>
        <v>0</v>
      </c>
      <c r="J35" s="13" t="e">
        <f>I35 / J1</f>
        <v>#DIV/0!</v>
      </c>
    </row>
    <row r="36" spans="1:10" ht="24" customHeight="1" x14ac:dyDescent="0.2">
      <c r="A36" s="4" t="s">
        <v>104</v>
      </c>
      <c r="B36" s="4" t="s">
        <v>13</v>
      </c>
      <c r="C36" s="4"/>
      <c r="D36" s="4" t="s">
        <v>105</v>
      </c>
      <c r="E36" s="5"/>
      <c r="F36" s="6">
        <v>1</v>
      </c>
      <c r="G36" s="6" t="s">
        <v>15</v>
      </c>
      <c r="H36" s="7">
        <f>I37 + I38 + I39 + I40</f>
        <v>0</v>
      </c>
      <c r="I36" s="7">
        <f t="shared" ref="I36:I67" si="1">TRUNC(F36 * H36,2)</f>
        <v>0</v>
      </c>
      <c r="J36" s="8" t="e">
        <f>I36 / J1</f>
        <v>#DIV/0!</v>
      </c>
    </row>
    <row r="37" spans="1:10" ht="39" customHeight="1" x14ac:dyDescent="0.2">
      <c r="A37" s="9" t="s">
        <v>106</v>
      </c>
      <c r="B37" s="9" t="s">
        <v>64</v>
      </c>
      <c r="C37" s="9" t="s">
        <v>25</v>
      </c>
      <c r="D37" s="9" t="s">
        <v>65</v>
      </c>
      <c r="E37" s="10" t="s">
        <v>66</v>
      </c>
      <c r="F37" s="11">
        <v>87.7</v>
      </c>
      <c r="G37" s="12"/>
      <c r="H37" s="12">
        <f>TRUNC(TRUNC(G37 * J2, 2) + G37, 2)</f>
        <v>0</v>
      </c>
      <c r="I37" s="12">
        <f t="shared" si="1"/>
        <v>0</v>
      </c>
      <c r="J37" s="13" t="e">
        <f>I37 / J1</f>
        <v>#DIV/0!</v>
      </c>
    </row>
    <row r="38" spans="1:10" ht="39" customHeight="1" x14ac:dyDescent="0.2">
      <c r="A38" s="9" t="s">
        <v>107</v>
      </c>
      <c r="B38" s="9" t="s">
        <v>68</v>
      </c>
      <c r="C38" s="9" t="s">
        <v>25</v>
      </c>
      <c r="D38" s="9" t="s">
        <v>69</v>
      </c>
      <c r="E38" s="10" t="s">
        <v>66</v>
      </c>
      <c r="F38" s="11">
        <v>202.2</v>
      </c>
      <c r="G38" s="12"/>
      <c r="H38" s="12">
        <f>TRUNC(TRUNC(G38 * J2, 2) + G38, 2)</f>
        <v>0</v>
      </c>
      <c r="I38" s="12">
        <f t="shared" si="1"/>
        <v>0</v>
      </c>
      <c r="J38" s="13" t="e">
        <f>I38 / J1</f>
        <v>#DIV/0!</v>
      </c>
    </row>
    <row r="39" spans="1:10" ht="51.95" customHeight="1" x14ac:dyDescent="0.2">
      <c r="A39" s="9" t="s">
        <v>108</v>
      </c>
      <c r="B39" s="9" t="s">
        <v>92</v>
      </c>
      <c r="C39" s="9" t="s">
        <v>25</v>
      </c>
      <c r="D39" s="9" t="s">
        <v>93</v>
      </c>
      <c r="E39" s="10" t="s">
        <v>20</v>
      </c>
      <c r="F39" s="11">
        <v>57.52</v>
      </c>
      <c r="G39" s="12"/>
      <c r="H39" s="12">
        <f>TRUNC(TRUNC(G39 * J2, 2) + G39, 2)</f>
        <v>0</v>
      </c>
      <c r="I39" s="12">
        <f t="shared" si="1"/>
        <v>0</v>
      </c>
      <c r="J39" s="13" t="e">
        <f>I39 / J1</f>
        <v>#DIV/0!</v>
      </c>
    </row>
    <row r="40" spans="1:10" ht="24" customHeight="1" x14ac:dyDescent="0.2">
      <c r="A40" s="9" t="s">
        <v>109</v>
      </c>
      <c r="B40" s="9" t="s">
        <v>74</v>
      </c>
      <c r="C40" s="9" t="s">
        <v>75</v>
      </c>
      <c r="D40" s="9" t="s">
        <v>76</v>
      </c>
      <c r="E40" s="10" t="s">
        <v>35</v>
      </c>
      <c r="F40" s="11">
        <v>3.9</v>
      </c>
      <c r="G40" s="12"/>
      <c r="H40" s="12">
        <f>TRUNC(TRUNC(G40 * J2, 2) + G40, 2)</f>
        <v>0</v>
      </c>
      <c r="I40" s="12">
        <f t="shared" si="1"/>
        <v>0</v>
      </c>
      <c r="J40" s="13" t="e">
        <f>I40 / J1</f>
        <v>#DIV/0!</v>
      </c>
    </row>
    <row r="41" spans="1:10" ht="24" customHeight="1" x14ac:dyDescent="0.2">
      <c r="A41" s="4" t="s">
        <v>110</v>
      </c>
      <c r="B41" s="4" t="s">
        <v>13</v>
      </c>
      <c r="C41" s="4"/>
      <c r="D41" s="4" t="s">
        <v>111</v>
      </c>
      <c r="E41" s="5"/>
      <c r="F41" s="6">
        <v>1</v>
      </c>
      <c r="G41" s="6" t="s">
        <v>15</v>
      </c>
      <c r="H41" s="7">
        <f>I42 + I43 + I44</f>
        <v>0</v>
      </c>
      <c r="I41" s="7">
        <f t="shared" si="1"/>
        <v>0</v>
      </c>
      <c r="J41" s="8" t="e">
        <f>I41 / J1</f>
        <v>#DIV/0!</v>
      </c>
    </row>
    <row r="42" spans="1:10" ht="39" customHeight="1" x14ac:dyDescent="0.2">
      <c r="A42" s="9" t="s">
        <v>112</v>
      </c>
      <c r="B42" s="9" t="s">
        <v>113</v>
      </c>
      <c r="C42" s="9" t="s">
        <v>25</v>
      </c>
      <c r="D42" s="9" t="s">
        <v>114</v>
      </c>
      <c r="E42" s="10" t="s">
        <v>20</v>
      </c>
      <c r="F42" s="11">
        <v>23.04</v>
      </c>
      <c r="G42" s="12"/>
      <c r="H42" s="12">
        <f>TRUNC(TRUNC(G42 * J2, 2) + G42, 2)</f>
        <v>0</v>
      </c>
      <c r="I42" s="12">
        <f t="shared" si="1"/>
        <v>0</v>
      </c>
      <c r="J42" s="13" t="e">
        <f>I42 / J1</f>
        <v>#DIV/0!</v>
      </c>
    </row>
    <row r="43" spans="1:10" ht="39" customHeight="1" x14ac:dyDescent="0.2">
      <c r="A43" s="9" t="s">
        <v>115</v>
      </c>
      <c r="B43" s="9" t="s">
        <v>116</v>
      </c>
      <c r="C43" s="9" t="s">
        <v>25</v>
      </c>
      <c r="D43" s="9" t="s">
        <v>117</v>
      </c>
      <c r="E43" s="10" t="s">
        <v>35</v>
      </c>
      <c r="F43" s="11">
        <v>1.1499999999999999</v>
      </c>
      <c r="G43" s="12"/>
      <c r="H43" s="12">
        <f>TRUNC(TRUNC(G43 * J2, 2) + G43, 2)</f>
        <v>0</v>
      </c>
      <c r="I43" s="12">
        <f t="shared" si="1"/>
        <v>0</v>
      </c>
      <c r="J43" s="13" t="e">
        <f>I43 / J1</f>
        <v>#DIV/0!</v>
      </c>
    </row>
    <row r="44" spans="1:10" ht="39" customHeight="1" x14ac:dyDescent="0.2">
      <c r="A44" s="9" t="s">
        <v>118</v>
      </c>
      <c r="B44" s="9" t="s">
        <v>119</v>
      </c>
      <c r="C44" s="9" t="s">
        <v>25</v>
      </c>
      <c r="D44" s="9" t="s">
        <v>120</v>
      </c>
      <c r="E44" s="10" t="s">
        <v>35</v>
      </c>
      <c r="F44" s="11">
        <v>1.1499999999999999</v>
      </c>
      <c r="G44" s="12"/>
      <c r="H44" s="12">
        <f>TRUNC(TRUNC(G44 * J2, 2) + G44, 2)</f>
        <v>0</v>
      </c>
      <c r="I44" s="12">
        <f t="shared" si="1"/>
        <v>0</v>
      </c>
      <c r="J44" s="13" t="e">
        <f>I44 / J1</f>
        <v>#DIV/0!</v>
      </c>
    </row>
    <row r="45" spans="1:10" ht="24" customHeight="1" x14ac:dyDescent="0.2">
      <c r="A45" s="4" t="s">
        <v>121</v>
      </c>
      <c r="B45" s="4" t="s">
        <v>13</v>
      </c>
      <c r="C45" s="4"/>
      <c r="D45" s="4" t="s">
        <v>122</v>
      </c>
      <c r="E45" s="5"/>
      <c r="F45" s="6">
        <v>1</v>
      </c>
      <c r="G45" s="6" t="s">
        <v>15</v>
      </c>
      <c r="H45" s="7">
        <f>I46 + I47</f>
        <v>0</v>
      </c>
      <c r="I45" s="7">
        <f t="shared" si="1"/>
        <v>0</v>
      </c>
      <c r="J45" s="8" t="e">
        <f>I45 / J1</f>
        <v>#DIV/0!</v>
      </c>
    </row>
    <row r="46" spans="1:10" ht="26.1" customHeight="1" x14ac:dyDescent="0.2">
      <c r="A46" s="9" t="s">
        <v>123</v>
      </c>
      <c r="B46" s="9" t="s">
        <v>124</v>
      </c>
      <c r="C46" s="9" t="s">
        <v>18</v>
      </c>
      <c r="D46" s="9" t="s">
        <v>125</v>
      </c>
      <c r="E46" s="10" t="s">
        <v>20</v>
      </c>
      <c r="F46" s="11">
        <v>138.24</v>
      </c>
      <c r="G46" s="12"/>
      <c r="H46" s="12">
        <f>TRUNC(TRUNC(G46 * J2, 2) + G46, 2)</f>
        <v>0</v>
      </c>
      <c r="I46" s="12">
        <f t="shared" si="1"/>
        <v>0</v>
      </c>
      <c r="J46" s="13" t="e">
        <f>I46 / J1</f>
        <v>#DIV/0!</v>
      </c>
    </row>
    <row r="47" spans="1:10" ht="26.1" customHeight="1" x14ac:dyDescent="0.2">
      <c r="A47" s="9" t="s">
        <v>126</v>
      </c>
      <c r="B47" s="9" t="s">
        <v>127</v>
      </c>
      <c r="C47" s="9" t="s">
        <v>75</v>
      </c>
      <c r="D47" s="9" t="s">
        <v>128</v>
      </c>
      <c r="E47" s="10" t="s">
        <v>129</v>
      </c>
      <c r="F47" s="11">
        <v>8.8000000000000007</v>
      </c>
      <c r="G47" s="12"/>
      <c r="H47" s="12">
        <f>TRUNC(TRUNC(G47 * J2, 2) + G47, 2)</f>
        <v>0</v>
      </c>
      <c r="I47" s="12">
        <f t="shared" si="1"/>
        <v>0</v>
      </c>
      <c r="J47" s="13" t="e">
        <f>I47 / J1</f>
        <v>#DIV/0!</v>
      </c>
    </row>
    <row r="48" spans="1:10" ht="24" customHeight="1" x14ac:dyDescent="0.2">
      <c r="A48" s="4" t="s">
        <v>130</v>
      </c>
      <c r="B48" s="4" t="s">
        <v>13</v>
      </c>
      <c r="C48" s="4"/>
      <c r="D48" s="4" t="s">
        <v>131</v>
      </c>
      <c r="E48" s="5"/>
      <c r="F48" s="6">
        <v>1</v>
      </c>
      <c r="G48" s="6" t="s">
        <v>15</v>
      </c>
      <c r="H48" s="7">
        <f>I49 + I54</f>
        <v>0</v>
      </c>
      <c r="I48" s="7">
        <f t="shared" si="1"/>
        <v>0</v>
      </c>
      <c r="J48" s="8" t="e">
        <f>I48 / J1</f>
        <v>#DIV/0!</v>
      </c>
    </row>
    <row r="49" spans="1:10" ht="24" customHeight="1" x14ac:dyDescent="0.2">
      <c r="A49" s="4" t="s">
        <v>132</v>
      </c>
      <c r="B49" s="4" t="s">
        <v>13</v>
      </c>
      <c r="C49" s="4"/>
      <c r="D49" s="4" t="s">
        <v>133</v>
      </c>
      <c r="E49" s="5"/>
      <c r="F49" s="6">
        <v>1</v>
      </c>
      <c r="G49" s="6" t="s">
        <v>15</v>
      </c>
      <c r="H49" s="7">
        <f>I50 + I52</f>
        <v>0</v>
      </c>
      <c r="I49" s="7">
        <f t="shared" si="1"/>
        <v>0</v>
      </c>
      <c r="J49" s="8" t="e">
        <f>I49 / J1</f>
        <v>#DIV/0!</v>
      </c>
    </row>
    <row r="50" spans="1:10" ht="24" customHeight="1" x14ac:dyDescent="0.2">
      <c r="A50" s="4" t="s">
        <v>134</v>
      </c>
      <c r="B50" s="4" t="s">
        <v>13</v>
      </c>
      <c r="C50" s="4"/>
      <c r="D50" s="4" t="s">
        <v>122</v>
      </c>
      <c r="E50" s="5"/>
      <c r="F50" s="6">
        <v>1</v>
      </c>
      <c r="G50" s="6" t="s">
        <v>15</v>
      </c>
      <c r="H50" s="7">
        <f>I51</f>
        <v>0</v>
      </c>
      <c r="I50" s="7">
        <f t="shared" si="1"/>
        <v>0</v>
      </c>
      <c r="J50" s="8" t="e">
        <f>I50 / J1</f>
        <v>#DIV/0!</v>
      </c>
    </row>
    <row r="51" spans="1:10" ht="39" customHeight="1" x14ac:dyDescent="0.2">
      <c r="A51" s="9" t="s">
        <v>135</v>
      </c>
      <c r="B51" s="9" t="s">
        <v>136</v>
      </c>
      <c r="C51" s="9" t="s">
        <v>25</v>
      </c>
      <c r="D51" s="9" t="s">
        <v>137</v>
      </c>
      <c r="E51" s="10" t="s">
        <v>20</v>
      </c>
      <c r="F51" s="11">
        <v>145.91999999999999</v>
      </c>
      <c r="G51" s="12"/>
      <c r="H51" s="12">
        <f>TRUNC(TRUNC(G51 * J2, 2) + G51, 2)</f>
        <v>0</v>
      </c>
      <c r="I51" s="12">
        <f t="shared" si="1"/>
        <v>0</v>
      </c>
      <c r="J51" s="13" t="e">
        <f>I51 / J1</f>
        <v>#DIV/0!</v>
      </c>
    </row>
    <row r="52" spans="1:10" ht="24" customHeight="1" x14ac:dyDescent="0.2">
      <c r="A52" s="4" t="s">
        <v>138</v>
      </c>
      <c r="B52" s="4" t="s">
        <v>13</v>
      </c>
      <c r="C52" s="4"/>
      <c r="D52" s="4" t="s">
        <v>139</v>
      </c>
      <c r="E52" s="5"/>
      <c r="F52" s="6">
        <v>1</v>
      </c>
      <c r="G52" s="6" t="s">
        <v>15</v>
      </c>
      <c r="H52" s="7">
        <f>I53</f>
        <v>0</v>
      </c>
      <c r="I52" s="7">
        <f t="shared" si="1"/>
        <v>0</v>
      </c>
      <c r="J52" s="8" t="e">
        <f>I52 / J1</f>
        <v>#DIV/0!</v>
      </c>
    </row>
    <row r="53" spans="1:10" ht="39" customHeight="1" x14ac:dyDescent="0.2">
      <c r="A53" s="9" t="s">
        <v>140</v>
      </c>
      <c r="B53" s="9" t="s">
        <v>136</v>
      </c>
      <c r="C53" s="9" t="s">
        <v>25</v>
      </c>
      <c r="D53" s="9" t="s">
        <v>137</v>
      </c>
      <c r="E53" s="10" t="s">
        <v>20</v>
      </c>
      <c r="F53" s="11">
        <v>23.04</v>
      </c>
      <c r="G53" s="12"/>
      <c r="H53" s="12">
        <f>TRUNC(TRUNC(G53 * J2, 2) + G53, 2)</f>
        <v>0</v>
      </c>
      <c r="I53" s="12">
        <f t="shared" si="1"/>
        <v>0</v>
      </c>
      <c r="J53" s="13" t="e">
        <f>I53 / J1</f>
        <v>#DIV/0!</v>
      </c>
    </row>
    <row r="54" spans="1:10" ht="24" customHeight="1" x14ac:dyDescent="0.2">
      <c r="A54" s="4" t="s">
        <v>141</v>
      </c>
      <c r="B54" s="4" t="s">
        <v>13</v>
      </c>
      <c r="C54" s="4"/>
      <c r="D54" s="4" t="s">
        <v>142</v>
      </c>
      <c r="E54" s="5"/>
      <c r="F54" s="6">
        <v>1</v>
      </c>
      <c r="G54" s="6" t="s">
        <v>15</v>
      </c>
      <c r="H54" s="7">
        <f>I55</f>
        <v>0</v>
      </c>
      <c r="I54" s="7">
        <f t="shared" si="1"/>
        <v>0</v>
      </c>
      <c r="J54" s="8" t="e">
        <f>I54 / J1</f>
        <v>#DIV/0!</v>
      </c>
    </row>
    <row r="55" spans="1:10" ht="39" customHeight="1" x14ac:dyDescent="0.2">
      <c r="A55" s="9" t="s">
        <v>143</v>
      </c>
      <c r="B55" s="9" t="s">
        <v>136</v>
      </c>
      <c r="C55" s="9" t="s">
        <v>25</v>
      </c>
      <c r="D55" s="9" t="s">
        <v>137</v>
      </c>
      <c r="E55" s="10" t="s">
        <v>20</v>
      </c>
      <c r="F55" s="11">
        <v>174.72</v>
      </c>
      <c r="G55" s="12"/>
      <c r="H55" s="12">
        <f>TRUNC(TRUNC(G55 * J2, 2) + G55, 2)</f>
        <v>0</v>
      </c>
      <c r="I55" s="12">
        <f t="shared" si="1"/>
        <v>0</v>
      </c>
      <c r="J55" s="13" t="e">
        <f>I55 / J1</f>
        <v>#DIV/0!</v>
      </c>
    </row>
    <row r="56" spans="1:10" ht="24" customHeight="1" x14ac:dyDescent="0.2">
      <c r="A56" s="4" t="s">
        <v>144</v>
      </c>
      <c r="B56" s="4" t="s">
        <v>13</v>
      </c>
      <c r="C56" s="4"/>
      <c r="D56" s="4" t="s">
        <v>145</v>
      </c>
      <c r="E56" s="5"/>
      <c r="F56" s="6">
        <v>1</v>
      </c>
      <c r="G56" s="6" t="s">
        <v>15</v>
      </c>
      <c r="H56" s="7">
        <f>I57 + I58 + I59</f>
        <v>0</v>
      </c>
      <c r="I56" s="7">
        <f t="shared" si="1"/>
        <v>0</v>
      </c>
      <c r="J56" s="8" t="e">
        <f>I56 / J1</f>
        <v>#DIV/0!</v>
      </c>
    </row>
    <row r="57" spans="1:10" ht="51.95" customHeight="1" x14ac:dyDescent="0.2">
      <c r="A57" s="9" t="s">
        <v>146</v>
      </c>
      <c r="B57" s="9" t="s">
        <v>147</v>
      </c>
      <c r="C57" s="9" t="s">
        <v>25</v>
      </c>
      <c r="D57" s="9" t="s">
        <v>148</v>
      </c>
      <c r="E57" s="10" t="s">
        <v>20</v>
      </c>
      <c r="F57" s="11">
        <v>27.04</v>
      </c>
      <c r="G57" s="12"/>
      <c r="H57" s="12">
        <f>TRUNC(TRUNC(G57 * J2, 2) + G57, 2)</f>
        <v>0</v>
      </c>
      <c r="I57" s="12">
        <f t="shared" si="1"/>
        <v>0</v>
      </c>
      <c r="J57" s="13" t="e">
        <f>I57 / J1</f>
        <v>#DIV/0!</v>
      </c>
    </row>
    <row r="58" spans="1:10" ht="51.95" customHeight="1" x14ac:dyDescent="0.2">
      <c r="A58" s="9" t="s">
        <v>149</v>
      </c>
      <c r="B58" s="9" t="s">
        <v>150</v>
      </c>
      <c r="C58" s="9" t="s">
        <v>25</v>
      </c>
      <c r="D58" s="9" t="s">
        <v>151</v>
      </c>
      <c r="E58" s="10" t="s">
        <v>20</v>
      </c>
      <c r="F58" s="11">
        <v>27.04</v>
      </c>
      <c r="G58" s="12"/>
      <c r="H58" s="12">
        <f>TRUNC(TRUNC(G58 * J2, 2) + G58, 2)</f>
        <v>0</v>
      </c>
      <c r="I58" s="12">
        <f t="shared" si="1"/>
        <v>0</v>
      </c>
      <c r="J58" s="13" t="e">
        <f>I58 / J1</f>
        <v>#DIV/0!</v>
      </c>
    </row>
    <row r="59" spans="1:10" ht="39" customHeight="1" x14ac:dyDescent="0.2">
      <c r="A59" s="9" t="s">
        <v>152</v>
      </c>
      <c r="B59" s="9" t="s">
        <v>153</v>
      </c>
      <c r="C59" s="9" t="s">
        <v>25</v>
      </c>
      <c r="D59" s="9" t="s">
        <v>154</v>
      </c>
      <c r="E59" s="10" t="s">
        <v>129</v>
      </c>
      <c r="F59" s="11">
        <v>15.6</v>
      </c>
      <c r="G59" s="12"/>
      <c r="H59" s="12">
        <f>TRUNC(TRUNC(G59 * J2, 2) + G59, 2)</f>
        <v>0</v>
      </c>
      <c r="I59" s="12">
        <f t="shared" si="1"/>
        <v>0</v>
      </c>
      <c r="J59" s="13" t="e">
        <f>I59 / J1</f>
        <v>#DIV/0!</v>
      </c>
    </row>
    <row r="60" spans="1:10" ht="24" customHeight="1" x14ac:dyDescent="0.2">
      <c r="A60" s="4" t="s">
        <v>155</v>
      </c>
      <c r="B60" s="4" t="s">
        <v>13</v>
      </c>
      <c r="C60" s="4"/>
      <c r="D60" s="4" t="s">
        <v>156</v>
      </c>
      <c r="E60" s="5"/>
      <c r="F60" s="6">
        <v>1</v>
      </c>
      <c r="G60" s="6" t="s">
        <v>15</v>
      </c>
      <c r="H60" s="7">
        <f>I61 + I78</f>
        <v>0</v>
      </c>
      <c r="I60" s="7">
        <f t="shared" si="1"/>
        <v>0</v>
      </c>
      <c r="J60" s="8" t="e">
        <f>I60 / J1</f>
        <v>#DIV/0!</v>
      </c>
    </row>
    <row r="61" spans="1:10" ht="24" customHeight="1" x14ac:dyDescent="0.2">
      <c r="A61" s="4" t="s">
        <v>157</v>
      </c>
      <c r="B61" s="4" t="s">
        <v>13</v>
      </c>
      <c r="C61" s="4"/>
      <c r="D61" s="4" t="s">
        <v>158</v>
      </c>
      <c r="E61" s="5"/>
      <c r="F61" s="6">
        <v>1</v>
      </c>
      <c r="G61" s="6" t="s">
        <v>15</v>
      </c>
      <c r="H61" s="7">
        <f>I62 + I63 + I64 + I65 + I66 + I67 + I68 + I69 + I70 + I71 + I72 + I73 + I74 + I75 + I76 + I77</f>
        <v>0</v>
      </c>
      <c r="I61" s="7">
        <f t="shared" si="1"/>
        <v>0</v>
      </c>
      <c r="J61" s="8" t="e">
        <f>I61 / J1</f>
        <v>#DIV/0!</v>
      </c>
    </row>
    <row r="62" spans="1:10" ht="24" customHeight="1" x14ac:dyDescent="0.2">
      <c r="A62" s="9" t="s">
        <v>159</v>
      </c>
      <c r="B62" s="9" t="s">
        <v>160</v>
      </c>
      <c r="C62" s="9" t="s">
        <v>18</v>
      </c>
      <c r="D62" s="9" t="s">
        <v>161</v>
      </c>
      <c r="E62" s="10" t="s">
        <v>47</v>
      </c>
      <c r="F62" s="11">
        <v>10</v>
      </c>
      <c r="G62" s="12"/>
      <c r="H62" s="12">
        <f>TRUNC(TRUNC(G62 * J2, 2) + G62, 2)</f>
        <v>0</v>
      </c>
      <c r="I62" s="12">
        <f t="shared" si="1"/>
        <v>0</v>
      </c>
      <c r="J62" s="13" t="e">
        <f>I62 / J1</f>
        <v>#DIV/0!</v>
      </c>
    </row>
    <row r="63" spans="1:10" ht="24" customHeight="1" x14ac:dyDescent="0.2">
      <c r="A63" s="9" t="s">
        <v>162</v>
      </c>
      <c r="B63" s="9" t="s">
        <v>163</v>
      </c>
      <c r="C63" s="9" t="s">
        <v>18</v>
      </c>
      <c r="D63" s="9" t="s">
        <v>164</v>
      </c>
      <c r="E63" s="10" t="s">
        <v>47</v>
      </c>
      <c r="F63" s="11">
        <v>10</v>
      </c>
      <c r="G63" s="12"/>
      <c r="H63" s="12">
        <f>TRUNC(TRUNC(G63 * J2, 2) + G63, 2)</f>
        <v>0</v>
      </c>
      <c r="I63" s="12">
        <f t="shared" si="1"/>
        <v>0</v>
      </c>
      <c r="J63" s="13" t="e">
        <f>I63 / J1</f>
        <v>#DIV/0!</v>
      </c>
    </row>
    <row r="64" spans="1:10" ht="24" customHeight="1" x14ac:dyDescent="0.2">
      <c r="A64" s="9" t="s">
        <v>165</v>
      </c>
      <c r="B64" s="9" t="s">
        <v>166</v>
      </c>
      <c r="C64" s="9" t="s">
        <v>18</v>
      </c>
      <c r="D64" s="9" t="s">
        <v>167</v>
      </c>
      <c r="E64" s="10" t="s">
        <v>47</v>
      </c>
      <c r="F64" s="11">
        <v>10</v>
      </c>
      <c r="G64" s="12"/>
      <c r="H64" s="12">
        <f>TRUNC(TRUNC(G64 * J2, 2) + G64, 2)</f>
        <v>0</v>
      </c>
      <c r="I64" s="12">
        <f t="shared" si="1"/>
        <v>0</v>
      </c>
      <c r="J64" s="13" t="e">
        <f>I64 / J1</f>
        <v>#DIV/0!</v>
      </c>
    </row>
    <row r="65" spans="1:10" ht="24" customHeight="1" x14ac:dyDescent="0.2">
      <c r="A65" s="9" t="s">
        <v>168</v>
      </c>
      <c r="B65" s="9" t="s">
        <v>169</v>
      </c>
      <c r="C65" s="9" t="s">
        <v>18</v>
      </c>
      <c r="D65" s="9" t="s">
        <v>170</v>
      </c>
      <c r="E65" s="10" t="s">
        <v>47</v>
      </c>
      <c r="F65" s="11">
        <v>10</v>
      </c>
      <c r="G65" s="12"/>
      <c r="H65" s="12">
        <f>TRUNC(TRUNC(G65 * J2, 2) + G65, 2)</f>
        <v>0</v>
      </c>
      <c r="I65" s="12">
        <f t="shared" si="1"/>
        <v>0</v>
      </c>
      <c r="J65" s="13" t="e">
        <f>I65 / J1</f>
        <v>#DIV/0!</v>
      </c>
    </row>
    <row r="66" spans="1:10" ht="26.1" customHeight="1" x14ac:dyDescent="0.2">
      <c r="A66" s="9" t="s">
        <v>171</v>
      </c>
      <c r="B66" s="9" t="s">
        <v>172</v>
      </c>
      <c r="C66" s="9" t="s">
        <v>18</v>
      </c>
      <c r="D66" s="9" t="s">
        <v>173</v>
      </c>
      <c r="E66" s="10" t="s">
        <v>47</v>
      </c>
      <c r="F66" s="11">
        <v>10</v>
      </c>
      <c r="G66" s="12"/>
      <c r="H66" s="12">
        <f>TRUNC(TRUNC(G66 * J2, 2) + G66, 2)</f>
        <v>0</v>
      </c>
      <c r="I66" s="12">
        <f t="shared" si="1"/>
        <v>0</v>
      </c>
      <c r="J66" s="13" t="e">
        <f>I66 / J1</f>
        <v>#DIV/0!</v>
      </c>
    </row>
    <row r="67" spans="1:10" ht="26.1" customHeight="1" x14ac:dyDescent="0.2">
      <c r="A67" s="9" t="s">
        <v>174</v>
      </c>
      <c r="B67" s="9" t="s">
        <v>175</v>
      </c>
      <c r="C67" s="9" t="s">
        <v>18</v>
      </c>
      <c r="D67" s="9" t="s">
        <v>176</v>
      </c>
      <c r="E67" s="10" t="s">
        <v>47</v>
      </c>
      <c r="F67" s="11">
        <v>10</v>
      </c>
      <c r="G67" s="12"/>
      <c r="H67" s="12">
        <f>TRUNC(TRUNC(G67 * J2, 2) + G67, 2)</f>
        <v>0</v>
      </c>
      <c r="I67" s="12">
        <f t="shared" si="1"/>
        <v>0</v>
      </c>
      <c r="J67" s="13" t="e">
        <f>I67 / J1</f>
        <v>#DIV/0!</v>
      </c>
    </row>
    <row r="68" spans="1:10" ht="26.1" customHeight="1" x14ac:dyDescent="0.2">
      <c r="A68" s="9" t="s">
        <v>177</v>
      </c>
      <c r="B68" s="9" t="s">
        <v>178</v>
      </c>
      <c r="C68" s="9" t="s">
        <v>18</v>
      </c>
      <c r="D68" s="9" t="s">
        <v>179</v>
      </c>
      <c r="E68" s="10" t="s">
        <v>47</v>
      </c>
      <c r="F68" s="11">
        <v>10</v>
      </c>
      <c r="G68" s="12"/>
      <c r="H68" s="12">
        <f>TRUNC(TRUNC(G68 * J2, 2) + G68, 2)</f>
        <v>0</v>
      </c>
      <c r="I68" s="12">
        <f t="shared" ref="I68:I99" si="2">TRUNC(F68 * H68,2)</f>
        <v>0</v>
      </c>
      <c r="J68" s="13" t="e">
        <f>I68 / J1</f>
        <v>#DIV/0!</v>
      </c>
    </row>
    <row r="69" spans="1:10" ht="26.1" customHeight="1" x14ac:dyDescent="0.2">
      <c r="A69" s="9" t="s">
        <v>180</v>
      </c>
      <c r="B69" s="9" t="s">
        <v>181</v>
      </c>
      <c r="C69" s="9" t="s">
        <v>18</v>
      </c>
      <c r="D69" s="9" t="s">
        <v>182</v>
      </c>
      <c r="E69" s="10" t="s">
        <v>47</v>
      </c>
      <c r="F69" s="11">
        <v>10</v>
      </c>
      <c r="G69" s="12"/>
      <c r="H69" s="12">
        <f>TRUNC(TRUNC(G69 * J2, 2) + G69, 2)</f>
        <v>0</v>
      </c>
      <c r="I69" s="12">
        <f t="shared" si="2"/>
        <v>0</v>
      </c>
      <c r="J69" s="13" t="e">
        <f>I69 / J1</f>
        <v>#DIV/0!</v>
      </c>
    </row>
    <row r="70" spans="1:10" ht="26.1" customHeight="1" x14ac:dyDescent="0.2">
      <c r="A70" s="9" t="s">
        <v>183</v>
      </c>
      <c r="B70" s="9" t="s">
        <v>184</v>
      </c>
      <c r="C70" s="9" t="s">
        <v>18</v>
      </c>
      <c r="D70" s="9" t="s">
        <v>185</v>
      </c>
      <c r="E70" s="10" t="s">
        <v>186</v>
      </c>
      <c r="F70" s="11">
        <v>2</v>
      </c>
      <c r="G70" s="12"/>
      <c r="H70" s="12">
        <f>TRUNC(TRUNC(G70 * J2, 2) + G70, 2)</f>
        <v>0</v>
      </c>
      <c r="I70" s="12">
        <f t="shared" si="2"/>
        <v>0</v>
      </c>
      <c r="J70" s="13" t="e">
        <f>I70 / J1</f>
        <v>#DIV/0!</v>
      </c>
    </row>
    <row r="71" spans="1:10" ht="24" customHeight="1" x14ac:dyDescent="0.2">
      <c r="A71" s="9" t="s">
        <v>187</v>
      </c>
      <c r="B71" s="9" t="s">
        <v>188</v>
      </c>
      <c r="C71" s="9" t="s">
        <v>25</v>
      </c>
      <c r="D71" s="9" t="s">
        <v>189</v>
      </c>
      <c r="E71" s="10" t="s">
        <v>190</v>
      </c>
      <c r="F71" s="11">
        <v>16</v>
      </c>
      <c r="G71" s="12"/>
      <c r="H71" s="12">
        <f>TRUNC(TRUNC(G71 * J2, 2) + G71, 2)</f>
        <v>0</v>
      </c>
      <c r="I71" s="12">
        <f t="shared" si="2"/>
        <v>0</v>
      </c>
      <c r="J71" s="13" t="e">
        <f>I71 / J1</f>
        <v>#DIV/0!</v>
      </c>
    </row>
    <row r="72" spans="1:10" ht="26.1" customHeight="1" x14ac:dyDescent="0.2">
      <c r="A72" s="9" t="s">
        <v>191</v>
      </c>
      <c r="B72" s="9" t="s">
        <v>192</v>
      </c>
      <c r="C72" s="9" t="s">
        <v>25</v>
      </c>
      <c r="D72" s="9" t="s">
        <v>193</v>
      </c>
      <c r="E72" s="10" t="s">
        <v>190</v>
      </c>
      <c r="F72" s="11">
        <v>16</v>
      </c>
      <c r="G72" s="12"/>
      <c r="H72" s="12">
        <f>TRUNC(TRUNC(G72 * J2, 2) + G72, 2)</f>
        <v>0</v>
      </c>
      <c r="I72" s="12">
        <f t="shared" si="2"/>
        <v>0</v>
      </c>
      <c r="J72" s="13" t="e">
        <f>I72 / J1</f>
        <v>#DIV/0!</v>
      </c>
    </row>
    <row r="73" spans="1:10" ht="26.1" customHeight="1" x14ac:dyDescent="0.2">
      <c r="A73" s="9" t="s">
        <v>194</v>
      </c>
      <c r="B73" s="9" t="s">
        <v>195</v>
      </c>
      <c r="C73" s="9" t="s">
        <v>25</v>
      </c>
      <c r="D73" s="9" t="s">
        <v>196</v>
      </c>
      <c r="E73" s="10" t="s">
        <v>190</v>
      </c>
      <c r="F73" s="11">
        <v>24</v>
      </c>
      <c r="G73" s="12"/>
      <c r="H73" s="12">
        <f>TRUNC(TRUNC(G73 * J2, 2) + G73, 2)</f>
        <v>0</v>
      </c>
      <c r="I73" s="12">
        <f t="shared" si="2"/>
        <v>0</v>
      </c>
      <c r="J73" s="13" t="e">
        <f>I73 / J1</f>
        <v>#DIV/0!</v>
      </c>
    </row>
    <row r="74" spans="1:10" ht="26.1" customHeight="1" x14ac:dyDescent="0.2">
      <c r="A74" s="9" t="s">
        <v>197</v>
      </c>
      <c r="B74" s="9" t="s">
        <v>198</v>
      </c>
      <c r="C74" s="9" t="s">
        <v>25</v>
      </c>
      <c r="D74" s="9" t="s">
        <v>199</v>
      </c>
      <c r="E74" s="10" t="s">
        <v>190</v>
      </c>
      <c r="F74" s="11">
        <v>24</v>
      </c>
      <c r="G74" s="12"/>
      <c r="H74" s="12">
        <f>TRUNC(TRUNC(G74 * J2, 2) + G74, 2)</f>
        <v>0</v>
      </c>
      <c r="I74" s="12">
        <f t="shared" si="2"/>
        <v>0</v>
      </c>
      <c r="J74" s="13" t="e">
        <f>I74 / J1</f>
        <v>#DIV/0!</v>
      </c>
    </row>
    <row r="75" spans="1:10" ht="26.1" customHeight="1" x14ac:dyDescent="0.2">
      <c r="A75" s="9" t="s">
        <v>200</v>
      </c>
      <c r="B75" s="9" t="s">
        <v>201</v>
      </c>
      <c r="C75" s="9" t="s">
        <v>18</v>
      </c>
      <c r="D75" s="9" t="s">
        <v>202</v>
      </c>
      <c r="E75" s="10" t="s">
        <v>186</v>
      </c>
      <c r="F75" s="11">
        <v>1</v>
      </c>
      <c r="G75" s="12"/>
      <c r="H75" s="12">
        <f>TRUNC(TRUNC(G75 * J2, 2) + G75, 2)</f>
        <v>0</v>
      </c>
      <c r="I75" s="12">
        <f t="shared" si="2"/>
        <v>0</v>
      </c>
      <c r="J75" s="13" t="e">
        <f>I75 / J1</f>
        <v>#DIV/0!</v>
      </c>
    </row>
    <row r="76" spans="1:10" ht="24" customHeight="1" x14ac:dyDescent="0.2">
      <c r="A76" s="9" t="s">
        <v>203</v>
      </c>
      <c r="B76" s="9" t="s">
        <v>204</v>
      </c>
      <c r="C76" s="9" t="s">
        <v>75</v>
      </c>
      <c r="D76" s="9" t="s">
        <v>205</v>
      </c>
      <c r="E76" s="10" t="s">
        <v>129</v>
      </c>
      <c r="F76" s="11">
        <v>4</v>
      </c>
      <c r="G76" s="12"/>
      <c r="H76" s="12">
        <f>TRUNC(TRUNC(G76 * J2, 2) + G76, 2)</f>
        <v>0</v>
      </c>
      <c r="I76" s="12">
        <f t="shared" si="2"/>
        <v>0</v>
      </c>
      <c r="J76" s="13" t="e">
        <f>I76 / J1</f>
        <v>#DIV/0!</v>
      </c>
    </row>
    <row r="77" spans="1:10" ht="24" customHeight="1" x14ac:dyDescent="0.2">
      <c r="A77" s="14" t="s">
        <v>206</v>
      </c>
      <c r="B77" s="14" t="s">
        <v>207</v>
      </c>
      <c r="C77" s="14" t="s">
        <v>45</v>
      </c>
      <c r="D77" s="14" t="s">
        <v>208</v>
      </c>
      <c r="E77" s="15" t="s">
        <v>186</v>
      </c>
      <c r="F77" s="16">
        <v>1</v>
      </c>
      <c r="G77" s="17"/>
      <c r="H77" s="17">
        <f>TRUNC(TRUNC(G77 * J2, 2) + G77, 2)</f>
        <v>0</v>
      </c>
      <c r="I77" s="17">
        <f t="shared" si="2"/>
        <v>0</v>
      </c>
      <c r="J77" s="18" t="e">
        <f>I77 / J1</f>
        <v>#DIV/0!</v>
      </c>
    </row>
    <row r="78" spans="1:10" ht="24" customHeight="1" x14ac:dyDescent="0.2">
      <c r="A78" s="4" t="s">
        <v>209</v>
      </c>
      <c r="B78" s="4" t="s">
        <v>13</v>
      </c>
      <c r="C78" s="4"/>
      <c r="D78" s="4" t="s">
        <v>210</v>
      </c>
      <c r="E78" s="5"/>
      <c r="F78" s="6">
        <v>1</v>
      </c>
      <c r="G78" s="6" t="s">
        <v>15</v>
      </c>
      <c r="H78" s="7">
        <f>I79 + I80 + I81 + I82 + I83 + I84</f>
        <v>0</v>
      </c>
      <c r="I78" s="7">
        <f t="shared" si="2"/>
        <v>0</v>
      </c>
      <c r="J78" s="8" t="e">
        <f>I78 / J1</f>
        <v>#DIV/0!</v>
      </c>
    </row>
    <row r="79" spans="1:10" ht="26.1" customHeight="1" x14ac:dyDescent="0.2">
      <c r="A79" s="9" t="s">
        <v>211</v>
      </c>
      <c r="B79" s="9" t="s">
        <v>212</v>
      </c>
      <c r="C79" s="9" t="s">
        <v>18</v>
      </c>
      <c r="D79" s="9" t="s">
        <v>213</v>
      </c>
      <c r="E79" s="10" t="s">
        <v>35</v>
      </c>
      <c r="F79" s="11">
        <v>0.8</v>
      </c>
      <c r="G79" s="12"/>
      <c r="H79" s="12">
        <f>TRUNC(TRUNC(G79 * J2, 2) + G79, 2)</f>
        <v>0</v>
      </c>
      <c r="I79" s="12">
        <f t="shared" si="2"/>
        <v>0</v>
      </c>
      <c r="J79" s="13" t="e">
        <f>I79 / J1</f>
        <v>#DIV/0!</v>
      </c>
    </row>
    <row r="80" spans="1:10" ht="24" customHeight="1" x14ac:dyDescent="0.2">
      <c r="A80" s="9" t="s">
        <v>214</v>
      </c>
      <c r="B80" s="9" t="s">
        <v>215</v>
      </c>
      <c r="C80" s="9" t="s">
        <v>18</v>
      </c>
      <c r="D80" s="9" t="s">
        <v>216</v>
      </c>
      <c r="E80" s="10" t="s">
        <v>35</v>
      </c>
      <c r="F80" s="11">
        <v>0.1</v>
      </c>
      <c r="G80" s="12"/>
      <c r="H80" s="12">
        <f>TRUNC(TRUNC(G80 * J2, 2) + G80, 2)</f>
        <v>0</v>
      </c>
      <c r="I80" s="12">
        <f t="shared" si="2"/>
        <v>0</v>
      </c>
      <c r="J80" s="13" t="e">
        <f>I80 / J1</f>
        <v>#DIV/0!</v>
      </c>
    </row>
    <row r="81" spans="1:10" ht="26.1" customHeight="1" x14ac:dyDescent="0.2">
      <c r="A81" s="9" t="s">
        <v>217</v>
      </c>
      <c r="B81" s="9" t="s">
        <v>218</v>
      </c>
      <c r="C81" s="9" t="s">
        <v>18</v>
      </c>
      <c r="D81" s="9" t="s">
        <v>219</v>
      </c>
      <c r="E81" s="10" t="s">
        <v>35</v>
      </c>
      <c r="F81" s="11">
        <v>0.8</v>
      </c>
      <c r="G81" s="12"/>
      <c r="H81" s="12">
        <f>TRUNC(TRUNC(G81 * J2, 2) + G81, 2)</f>
        <v>0</v>
      </c>
      <c r="I81" s="12">
        <f t="shared" si="2"/>
        <v>0</v>
      </c>
      <c r="J81" s="13" t="e">
        <f>I81 / J1</f>
        <v>#DIV/0!</v>
      </c>
    </row>
    <row r="82" spans="1:10" ht="26.1" customHeight="1" x14ac:dyDescent="0.2">
      <c r="A82" s="9" t="s">
        <v>220</v>
      </c>
      <c r="B82" s="9" t="s">
        <v>221</v>
      </c>
      <c r="C82" s="9" t="s">
        <v>18</v>
      </c>
      <c r="D82" s="9" t="s">
        <v>222</v>
      </c>
      <c r="E82" s="10" t="s">
        <v>35</v>
      </c>
      <c r="F82" s="11">
        <v>0.1</v>
      </c>
      <c r="G82" s="12"/>
      <c r="H82" s="12">
        <f>TRUNC(TRUNC(G82 * J2, 2) + G82, 2)</f>
        <v>0</v>
      </c>
      <c r="I82" s="12">
        <f t="shared" si="2"/>
        <v>0</v>
      </c>
      <c r="J82" s="13" t="e">
        <f>I82 / J1</f>
        <v>#DIV/0!</v>
      </c>
    </row>
    <row r="83" spans="1:10" ht="26.1" customHeight="1" x14ac:dyDescent="0.2">
      <c r="A83" s="9" t="s">
        <v>223</v>
      </c>
      <c r="B83" s="9" t="s">
        <v>172</v>
      </c>
      <c r="C83" s="9" t="s">
        <v>18</v>
      </c>
      <c r="D83" s="9" t="s">
        <v>173</v>
      </c>
      <c r="E83" s="10" t="s">
        <v>47</v>
      </c>
      <c r="F83" s="11">
        <v>20</v>
      </c>
      <c r="G83" s="12"/>
      <c r="H83" s="12">
        <f>TRUNC(TRUNC(G83 * J2, 2) + G83, 2)</f>
        <v>0</v>
      </c>
      <c r="I83" s="12">
        <f t="shared" si="2"/>
        <v>0</v>
      </c>
      <c r="J83" s="13" t="e">
        <f>I83 / J1</f>
        <v>#DIV/0!</v>
      </c>
    </row>
    <row r="84" spans="1:10" ht="39" customHeight="1" x14ac:dyDescent="0.2">
      <c r="A84" s="9" t="s">
        <v>224</v>
      </c>
      <c r="B84" s="9" t="s">
        <v>225</v>
      </c>
      <c r="C84" s="9" t="s">
        <v>18</v>
      </c>
      <c r="D84" s="9" t="s">
        <v>226</v>
      </c>
      <c r="E84" s="10" t="s">
        <v>35</v>
      </c>
      <c r="F84" s="11">
        <v>0.1</v>
      </c>
      <c r="G84" s="12"/>
      <c r="H84" s="12">
        <f>TRUNC(TRUNC(G84 * J2, 2) + G84, 2)</f>
        <v>0</v>
      </c>
      <c r="I84" s="12">
        <f t="shared" si="2"/>
        <v>0</v>
      </c>
      <c r="J84" s="13" t="e">
        <f>I84 / J1</f>
        <v>#DIV/0!</v>
      </c>
    </row>
    <row r="85" spans="1:10" ht="24" customHeight="1" x14ac:dyDescent="0.2">
      <c r="A85" s="4" t="s">
        <v>227</v>
      </c>
      <c r="B85" s="4" t="s">
        <v>13</v>
      </c>
      <c r="C85" s="4"/>
      <c r="D85" s="4" t="s">
        <v>228</v>
      </c>
      <c r="E85" s="5"/>
      <c r="F85" s="6">
        <v>1</v>
      </c>
      <c r="G85" s="6" t="s">
        <v>15</v>
      </c>
      <c r="H85" s="7">
        <f>I86 + I87 + I88 + I89 + I90 + I91 + I92 + I93 + I94 + I95 + I96 + I97</f>
        <v>0</v>
      </c>
      <c r="I85" s="7">
        <f t="shared" si="2"/>
        <v>0</v>
      </c>
      <c r="J85" s="8" t="e">
        <f>I85 / J1</f>
        <v>#DIV/0!</v>
      </c>
    </row>
    <row r="86" spans="1:10" ht="39" customHeight="1" x14ac:dyDescent="0.2">
      <c r="A86" s="9" t="s">
        <v>229</v>
      </c>
      <c r="B86" s="9" t="s">
        <v>230</v>
      </c>
      <c r="C86" s="9" t="s">
        <v>25</v>
      </c>
      <c r="D86" s="9" t="s">
        <v>231</v>
      </c>
      <c r="E86" s="10" t="s">
        <v>129</v>
      </c>
      <c r="F86" s="11">
        <v>60</v>
      </c>
      <c r="G86" s="12"/>
      <c r="H86" s="12">
        <f>TRUNC(TRUNC(G86 * J2, 2) + G86, 2)</f>
        <v>0</v>
      </c>
      <c r="I86" s="12">
        <f t="shared" si="2"/>
        <v>0</v>
      </c>
      <c r="J86" s="13" t="e">
        <f>I86 / J1</f>
        <v>#DIV/0!</v>
      </c>
    </row>
    <row r="87" spans="1:10" ht="39" customHeight="1" x14ac:dyDescent="0.2">
      <c r="A87" s="9" t="s">
        <v>232</v>
      </c>
      <c r="B87" s="9" t="s">
        <v>233</v>
      </c>
      <c r="C87" s="9" t="s">
        <v>25</v>
      </c>
      <c r="D87" s="9" t="s">
        <v>234</v>
      </c>
      <c r="E87" s="10" t="s">
        <v>129</v>
      </c>
      <c r="F87" s="11">
        <v>40</v>
      </c>
      <c r="G87" s="12"/>
      <c r="H87" s="12">
        <f>TRUNC(TRUNC(G87 * J2, 2) + G87, 2)</f>
        <v>0</v>
      </c>
      <c r="I87" s="12">
        <f t="shared" si="2"/>
        <v>0</v>
      </c>
      <c r="J87" s="13" t="e">
        <f>I87 / J1</f>
        <v>#DIV/0!</v>
      </c>
    </row>
    <row r="88" spans="1:10" ht="26.1" customHeight="1" x14ac:dyDescent="0.2">
      <c r="A88" s="9" t="s">
        <v>235</v>
      </c>
      <c r="B88" s="9" t="s">
        <v>236</v>
      </c>
      <c r="C88" s="9" t="s">
        <v>25</v>
      </c>
      <c r="D88" s="9" t="s">
        <v>237</v>
      </c>
      <c r="E88" s="10" t="s">
        <v>238</v>
      </c>
      <c r="F88" s="11">
        <v>1</v>
      </c>
      <c r="G88" s="12"/>
      <c r="H88" s="12">
        <f>TRUNC(TRUNC(G88 * J2, 2) + G88, 2)</f>
        <v>0</v>
      </c>
      <c r="I88" s="12">
        <f t="shared" si="2"/>
        <v>0</v>
      </c>
      <c r="J88" s="13" t="e">
        <f>I88 / J1</f>
        <v>#DIV/0!</v>
      </c>
    </row>
    <row r="89" spans="1:10" ht="39" customHeight="1" x14ac:dyDescent="0.2">
      <c r="A89" s="9" t="s">
        <v>239</v>
      </c>
      <c r="B89" s="9" t="s">
        <v>240</v>
      </c>
      <c r="C89" s="9" t="s">
        <v>25</v>
      </c>
      <c r="D89" s="9" t="s">
        <v>241</v>
      </c>
      <c r="E89" s="10" t="s">
        <v>238</v>
      </c>
      <c r="F89" s="11">
        <v>2</v>
      </c>
      <c r="G89" s="12"/>
      <c r="H89" s="12">
        <f>TRUNC(TRUNC(G89 * J2, 2) + G89, 2)</f>
        <v>0</v>
      </c>
      <c r="I89" s="12">
        <f t="shared" si="2"/>
        <v>0</v>
      </c>
      <c r="J89" s="13" t="e">
        <f>I89 / J1</f>
        <v>#DIV/0!</v>
      </c>
    </row>
    <row r="90" spans="1:10" ht="39" customHeight="1" x14ac:dyDescent="0.2">
      <c r="A90" s="9" t="s">
        <v>242</v>
      </c>
      <c r="B90" s="9" t="s">
        <v>243</v>
      </c>
      <c r="C90" s="9" t="s">
        <v>25</v>
      </c>
      <c r="D90" s="9" t="s">
        <v>244</v>
      </c>
      <c r="E90" s="10" t="s">
        <v>238</v>
      </c>
      <c r="F90" s="11">
        <v>1</v>
      </c>
      <c r="G90" s="12"/>
      <c r="H90" s="12">
        <f>TRUNC(TRUNC(G90 * J2, 2) + G90, 2)</f>
        <v>0</v>
      </c>
      <c r="I90" s="12">
        <f t="shared" si="2"/>
        <v>0</v>
      </c>
      <c r="J90" s="13" t="e">
        <f>I90 / J1</f>
        <v>#DIV/0!</v>
      </c>
    </row>
    <row r="91" spans="1:10" ht="26.1" customHeight="1" x14ac:dyDescent="0.2">
      <c r="A91" s="9" t="s">
        <v>245</v>
      </c>
      <c r="B91" s="9" t="s">
        <v>246</v>
      </c>
      <c r="C91" s="9" t="s">
        <v>25</v>
      </c>
      <c r="D91" s="9" t="s">
        <v>247</v>
      </c>
      <c r="E91" s="10" t="s">
        <v>238</v>
      </c>
      <c r="F91" s="11">
        <v>1</v>
      </c>
      <c r="G91" s="12"/>
      <c r="H91" s="12">
        <f>TRUNC(TRUNC(G91 * J2, 2) + G91, 2)</f>
        <v>0</v>
      </c>
      <c r="I91" s="12">
        <f t="shared" si="2"/>
        <v>0</v>
      </c>
      <c r="J91" s="13" t="e">
        <f>I91 / J1</f>
        <v>#DIV/0!</v>
      </c>
    </row>
    <row r="92" spans="1:10" ht="39" customHeight="1" x14ac:dyDescent="0.2">
      <c r="A92" s="9" t="s">
        <v>248</v>
      </c>
      <c r="B92" s="9" t="s">
        <v>249</v>
      </c>
      <c r="C92" s="9" t="s">
        <v>25</v>
      </c>
      <c r="D92" s="9" t="s">
        <v>250</v>
      </c>
      <c r="E92" s="10" t="s">
        <v>129</v>
      </c>
      <c r="F92" s="11">
        <v>10</v>
      </c>
      <c r="G92" s="12"/>
      <c r="H92" s="12">
        <f>TRUNC(TRUNC(G92 * J2, 2) + G92, 2)</f>
        <v>0</v>
      </c>
      <c r="I92" s="12">
        <f t="shared" si="2"/>
        <v>0</v>
      </c>
      <c r="J92" s="13" t="e">
        <f>I92 / J1</f>
        <v>#DIV/0!</v>
      </c>
    </row>
    <row r="93" spans="1:10" ht="39" customHeight="1" x14ac:dyDescent="0.2">
      <c r="A93" s="9" t="s">
        <v>251</v>
      </c>
      <c r="B93" s="9" t="s">
        <v>252</v>
      </c>
      <c r="C93" s="9" t="s">
        <v>25</v>
      </c>
      <c r="D93" s="9" t="s">
        <v>253</v>
      </c>
      <c r="E93" s="10" t="s">
        <v>238</v>
      </c>
      <c r="F93" s="11">
        <v>1</v>
      </c>
      <c r="G93" s="12"/>
      <c r="H93" s="12">
        <f>TRUNC(TRUNC(G93 * J2, 2) + G93, 2)</f>
        <v>0</v>
      </c>
      <c r="I93" s="12">
        <f t="shared" si="2"/>
        <v>0</v>
      </c>
      <c r="J93" s="13" t="e">
        <f>I93 / J1</f>
        <v>#DIV/0!</v>
      </c>
    </row>
    <row r="94" spans="1:10" ht="39" customHeight="1" x14ac:dyDescent="0.2">
      <c r="A94" s="9" t="s">
        <v>254</v>
      </c>
      <c r="B94" s="9" t="s">
        <v>255</v>
      </c>
      <c r="C94" s="9" t="s">
        <v>25</v>
      </c>
      <c r="D94" s="9" t="s">
        <v>256</v>
      </c>
      <c r="E94" s="10" t="s">
        <v>238</v>
      </c>
      <c r="F94" s="11">
        <v>7</v>
      </c>
      <c r="G94" s="12"/>
      <c r="H94" s="12">
        <f>TRUNC(TRUNC(G94 * J2, 2) + G94, 2)</f>
        <v>0</v>
      </c>
      <c r="I94" s="12">
        <f t="shared" si="2"/>
        <v>0</v>
      </c>
      <c r="J94" s="13" t="e">
        <f>I94 / J1</f>
        <v>#DIV/0!</v>
      </c>
    </row>
    <row r="95" spans="1:10" ht="39" customHeight="1" x14ac:dyDescent="0.2">
      <c r="A95" s="9" t="s">
        <v>257</v>
      </c>
      <c r="B95" s="9" t="s">
        <v>258</v>
      </c>
      <c r="C95" s="9" t="s">
        <v>25</v>
      </c>
      <c r="D95" s="9" t="s">
        <v>259</v>
      </c>
      <c r="E95" s="10" t="s">
        <v>238</v>
      </c>
      <c r="F95" s="11">
        <v>1</v>
      </c>
      <c r="G95" s="12"/>
      <c r="H95" s="12">
        <f>TRUNC(TRUNC(G95 * J2, 2) + G95, 2)</f>
        <v>0</v>
      </c>
      <c r="I95" s="12">
        <f t="shared" si="2"/>
        <v>0</v>
      </c>
      <c r="J95" s="13" t="e">
        <f>I95 / J1</f>
        <v>#DIV/0!</v>
      </c>
    </row>
    <row r="96" spans="1:10" ht="39" customHeight="1" x14ac:dyDescent="0.2">
      <c r="A96" s="9" t="s">
        <v>260</v>
      </c>
      <c r="B96" s="9" t="s">
        <v>261</v>
      </c>
      <c r="C96" s="9" t="s">
        <v>25</v>
      </c>
      <c r="D96" s="9" t="s">
        <v>262</v>
      </c>
      <c r="E96" s="10" t="s">
        <v>238</v>
      </c>
      <c r="F96" s="11">
        <v>4</v>
      </c>
      <c r="G96" s="12"/>
      <c r="H96" s="12">
        <f>TRUNC(TRUNC(G96 * J2, 2) + G96, 2)</f>
        <v>0</v>
      </c>
      <c r="I96" s="12">
        <f t="shared" si="2"/>
        <v>0</v>
      </c>
      <c r="J96" s="13" t="e">
        <f>I96 / J1</f>
        <v>#DIV/0!</v>
      </c>
    </row>
    <row r="97" spans="1:10" ht="26.1" customHeight="1" x14ac:dyDescent="0.2">
      <c r="A97" s="9" t="s">
        <v>263</v>
      </c>
      <c r="B97" s="9" t="s">
        <v>264</v>
      </c>
      <c r="C97" s="9" t="s">
        <v>25</v>
      </c>
      <c r="D97" s="9" t="s">
        <v>265</v>
      </c>
      <c r="E97" s="10" t="s">
        <v>238</v>
      </c>
      <c r="F97" s="11">
        <v>8</v>
      </c>
      <c r="G97" s="12"/>
      <c r="H97" s="12">
        <f>TRUNC(TRUNC(G97 * J2, 2) + G97, 2)</f>
        <v>0</v>
      </c>
      <c r="I97" s="12">
        <f t="shared" si="2"/>
        <v>0</v>
      </c>
      <c r="J97" s="13" t="e">
        <f>I97 / J1</f>
        <v>#DIV/0!</v>
      </c>
    </row>
    <row r="98" spans="1:10" ht="24" customHeight="1" x14ac:dyDescent="0.2">
      <c r="A98" s="4" t="s">
        <v>266</v>
      </c>
      <c r="B98" s="4" t="s">
        <v>13</v>
      </c>
      <c r="C98" s="4"/>
      <c r="D98" s="4" t="s">
        <v>267</v>
      </c>
      <c r="E98" s="5"/>
      <c r="F98" s="6">
        <v>1</v>
      </c>
      <c r="G98" s="6" t="s">
        <v>15</v>
      </c>
      <c r="H98" s="7">
        <f>I99 + I100</f>
        <v>0</v>
      </c>
      <c r="I98" s="7">
        <f t="shared" si="2"/>
        <v>0</v>
      </c>
      <c r="J98" s="8" t="e">
        <f>I98 / J1</f>
        <v>#DIV/0!</v>
      </c>
    </row>
    <row r="99" spans="1:10" ht="26.1" customHeight="1" x14ac:dyDescent="0.2">
      <c r="A99" s="9" t="s">
        <v>268</v>
      </c>
      <c r="B99" s="9" t="s">
        <v>269</v>
      </c>
      <c r="C99" s="9" t="s">
        <v>18</v>
      </c>
      <c r="D99" s="9" t="s">
        <v>270</v>
      </c>
      <c r="E99" s="10" t="s">
        <v>20</v>
      </c>
      <c r="F99" s="11">
        <v>3.36</v>
      </c>
      <c r="G99" s="12"/>
      <c r="H99" s="12">
        <f>TRUNC(TRUNC(G99 * J2, 2) + G99, 2)</f>
        <v>0</v>
      </c>
      <c r="I99" s="12">
        <f t="shared" si="2"/>
        <v>0</v>
      </c>
      <c r="J99" s="13" t="e">
        <f>I99 / J1</f>
        <v>#DIV/0!</v>
      </c>
    </row>
    <row r="100" spans="1:10" ht="26.1" customHeight="1" x14ac:dyDescent="0.2">
      <c r="A100" s="9" t="s">
        <v>271</v>
      </c>
      <c r="B100" s="9" t="s">
        <v>272</v>
      </c>
      <c r="C100" s="9" t="s">
        <v>18</v>
      </c>
      <c r="D100" s="9" t="s">
        <v>273</v>
      </c>
      <c r="E100" s="10" t="s">
        <v>20</v>
      </c>
      <c r="F100" s="11">
        <v>1.44</v>
      </c>
      <c r="G100" s="12"/>
      <c r="H100" s="12">
        <f>TRUNC(TRUNC(G100 * J2, 2) + G100, 2)</f>
        <v>0</v>
      </c>
      <c r="I100" s="12">
        <f t="shared" ref="I100:I106" si="3">TRUNC(F100 * H100,2)</f>
        <v>0</v>
      </c>
      <c r="J100" s="13" t="e">
        <f>I100 / J1</f>
        <v>#DIV/0!</v>
      </c>
    </row>
    <row r="101" spans="1:10" ht="24" customHeight="1" x14ac:dyDescent="0.2">
      <c r="A101" s="4" t="s">
        <v>274</v>
      </c>
      <c r="B101" s="4" t="s">
        <v>13</v>
      </c>
      <c r="C101" s="4"/>
      <c r="D101" s="4" t="s">
        <v>275</v>
      </c>
      <c r="E101" s="5"/>
      <c r="F101" s="6">
        <v>1</v>
      </c>
      <c r="G101" s="6" t="s">
        <v>15</v>
      </c>
      <c r="H101" s="7">
        <f>I102 + I103 + I104</f>
        <v>0</v>
      </c>
      <c r="I101" s="7">
        <f t="shared" si="3"/>
        <v>0</v>
      </c>
      <c r="J101" s="8" t="e">
        <f>I101 / J1</f>
        <v>#DIV/0!</v>
      </c>
    </row>
    <row r="102" spans="1:10" ht="39" customHeight="1" x14ac:dyDescent="0.2">
      <c r="A102" s="9" t="s">
        <v>276</v>
      </c>
      <c r="B102" s="9" t="s">
        <v>113</v>
      </c>
      <c r="C102" s="9" t="s">
        <v>25</v>
      </c>
      <c r="D102" s="9" t="s">
        <v>114</v>
      </c>
      <c r="E102" s="10" t="s">
        <v>20</v>
      </c>
      <c r="F102" s="11">
        <v>19.2</v>
      </c>
      <c r="G102" s="12"/>
      <c r="H102" s="12">
        <f>TRUNC(TRUNC(G102 * J2, 2) + G102, 2)</f>
        <v>0</v>
      </c>
      <c r="I102" s="12">
        <f t="shared" si="3"/>
        <v>0</v>
      </c>
      <c r="J102" s="13" t="e">
        <f>I102 / J1</f>
        <v>#DIV/0!</v>
      </c>
    </row>
    <row r="103" spans="1:10" ht="39" customHeight="1" x14ac:dyDescent="0.2">
      <c r="A103" s="9" t="s">
        <v>277</v>
      </c>
      <c r="B103" s="9" t="s">
        <v>116</v>
      </c>
      <c r="C103" s="9" t="s">
        <v>25</v>
      </c>
      <c r="D103" s="9" t="s">
        <v>117</v>
      </c>
      <c r="E103" s="10" t="s">
        <v>35</v>
      </c>
      <c r="F103" s="11">
        <v>0.96</v>
      </c>
      <c r="G103" s="12"/>
      <c r="H103" s="12">
        <f>TRUNC(TRUNC(G103 * J2, 2) + G103, 2)</f>
        <v>0</v>
      </c>
      <c r="I103" s="12">
        <f t="shared" si="3"/>
        <v>0</v>
      </c>
      <c r="J103" s="13" t="e">
        <f>I103 / J1</f>
        <v>#DIV/0!</v>
      </c>
    </row>
    <row r="104" spans="1:10" ht="39" customHeight="1" x14ac:dyDescent="0.2">
      <c r="A104" s="9" t="s">
        <v>278</v>
      </c>
      <c r="B104" s="9" t="s">
        <v>119</v>
      </c>
      <c r="C104" s="9" t="s">
        <v>25</v>
      </c>
      <c r="D104" s="9" t="s">
        <v>120</v>
      </c>
      <c r="E104" s="10" t="s">
        <v>35</v>
      </c>
      <c r="F104" s="11">
        <v>0.96</v>
      </c>
      <c r="G104" s="12"/>
      <c r="H104" s="12">
        <f>TRUNC(TRUNC(G104 * J2, 2) + G104, 2)</f>
        <v>0</v>
      </c>
      <c r="I104" s="12">
        <f t="shared" si="3"/>
        <v>0</v>
      </c>
      <c r="J104" s="13" t="e">
        <f>I104 / J1</f>
        <v>#DIV/0!</v>
      </c>
    </row>
    <row r="105" spans="1:10" ht="24" customHeight="1" x14ac:dyDescent="0.2">
      <c r="A105" s="4" t="s">
        <v>279</v>
      </c>
      <c r="B105" s="4" t="s">
        <v>13</v>
      </c>
      <c r="C105" s="4"/>
      <c r="D105" s="4" t="s">
        <v>280</v>
      </c>
      <c r="E105" s="5"/>
      <c r="F105" s="6">
        <v>1</v>
      </c>
      <c r="G105" s="6" t="s">
        <v>15</v>
      </c>
      <c r="H105" s="7">
        <f>I106</f>
        <v>0</v>
      </c>
      <c r="I105" s="7">
        <f t="shared" si="3"/>
        <v>0</v>
      </c>
      <c r="J105" s="8" t="e">
        <f>I105 / J1</f>
        <v>#DIV/0!</v>
      </c>
    </row>
    <row r="106" spans="1:10" ht="24" customHeight="1" x14ac:dyDescent="0.2">
      <c r="A106" s="9" t="s">
        <v>281</v>
      </c>
      <c r="B106" s="9" t="s">
        <v>282</v>
      </c>
      <c r="C106" s="9" t="s">
        <v>18</v>
      </c>
      <c r="D106" s="9" t="s">
        <v>283</v>
      </c>
      <c r="E106" s="10" t="s">
        <v>20</v>
      </c>
      <c r="F106" s="11">
        <v>46.24</v>
      </c>
      <c r="G106" s="12"/>
      <c r="H106" s="12">
        <f>TRUNC(TRUNC(G106 * J2, 2) + G106, 2)</f>
        <v>0</v>
      </c>
      <c r="I106" s="12">
        <f t="shared" si="3"/>
        <v>0</v>
      </c>
      <c r="J106" s="13" t="e">
        <f>I106 / J1</f>
        <v>#DIV/0!</v>
      </c>
    </row>
    <row r="108" spans="1:10" x14ac:dyDescent="0.2">
      <c r="D108" s="24"/>
    </row>
    <row r="109" spans="1:10" x14ac:dyDescent="0.2">
      <c r="D109" s="25"/>
    </row>
    <row r="110" spans="1:10" x14ac:dyDescent="0.2">
      <c r="D110" s="25"/>
    </row>
  </sheetData>
  <mergeCells count="3">
    <mergeCell ref="H1:I1"/>
    <mergeCell ref="H2:I2"/>
    <mergeCell ref="F1:G1"/>
  </mergeCells>
  <pageMargins left="0.5" right="0.5" top="1" bottom="1" header="0.5" footer="0.5"/>
  <pageSetup paperSize="9" scale="49" fitToHeight="0" orientation="portrait" r:id="rId1"/>
  <headerFooter>
    <oddHeader>&amp;L &amp;CPrefeitura Municipal de Itararé
CNPJ: 46.634.390/0001-52 &amp;R</oddHeader>
    <oddFooter>&amp;L &amp;C  -  -  / SP
 / lu.tonaki@gmail.com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Prefeitura Itararé</cp:lastModifiedBy>
  <cp:revision>0</cp:revision>
  <cp:lastPrinted>2026-02-20T19:00:56Z</cp:lastPrinted>
  <dcterms:created xsi:type="dcterms:W3CDTF">2026-02-20T18:34:57Z</dcterms:created>
  <dcterms:modified xsi:type="dcterms:W3CDTF">2026-02-23T12:39:13Z</dcterms:modified>
</cp:coreProperties>
</file>